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0 Drifts/00_Drifts/333 stage/LAF/"/>
    </mc:Choice>
  </mc:AlternateContent>
  <xr:revisionPtr revIDLastSave="0" documentId="13_ncr:1_{28D634A3-DA30-AF4F-AB2E-73A5F5D22BEA}" xr6:coauthVersionLast="36" xr6:coauthVersionMax="36" xr10:uidLastSave="{00000000-0000-0000-0000-000000000000}"/>
  <bookViews>
    <workbookView xWindow="0" yWindow="460" windowWidth="37100" windowHeight="24080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8" r:id="rId4"/>
    <sheet name="TOTAL" sheetId="23" r:id="rId5"/>
    <sheet name="TOTAL_LV" sheetId="24" r:id="rId6"/>
    <sheet name="TEAMSLV" sheetId="25" r:id="rId7"/>
  </sheets>
  <calcPr calcId="181029" refMode="R1C1"/>
</workbook>
</file>

<file path=xl/calcChain.xml><?xml version="1.0" encoding="utf-8"?>
<calcChain xmlns="http://schemas.openxmlformats.org/spreadsheetml/2006/main">
  <c r="J14" i="25" l="1"/>
  <c r="J9" i="25"/>
  <c r="T21" i="24"/>
  <c r="Q21" i="24"/>
  <c r="K21" i="24"/>
  <c r="H21" i="24"/>
  <c r="H20" i="24"/>
  <c r="E20" i="24" s="1"/>
  <c r="T19" i="24"/>
  <c r="Q19" i="24"/>
  <c r="K19" i="24"/>
  <c r="Q18" i="24"/>
  <c r="K18" i="24"/>
  <c r="T17" i="24"/>
  <c r="Q17" i="24"/>
  <c r="N17" i="24"/>
  <c r="K17" i="24"/>
  <c r="H17" i="24"/>
  <c r="T16" i="24"/>
  <c r="N16" i="24"/>
  <c r="H16" i="24"/>
  <c r="T15" i="24"/>
  <c r="Q15" i="24"/>
  <c r="K15" i="24"/>
  <c r="T14" i="24"/>
  <c r="Q14" i="24"/>
  <c r="N14" i="24"/>
  <c r="K14" i="24"/>
  <c r="H14" i="24"/>
  <c r="T13" i="24"/>
  <c r="Q13" i="24"/>
  <c r="N13" i="24"/>
  <c r="K13" i="24"/>
  <c r="T12" i="24"/>
  <c r="Q12" i="24"/>
  <c r="N12" i="24"/>
  <c r="T11" i="24"/>
  <c r="Q11" i="24"/>
  <c r="K11" i="24"/>
  <c r="H11" i="24"/>
  <c r="T10" i="24"/>
  <c r="Q10" i="24"/>
  <c r="N10" i="24"/>
  <c r="K10" i="24"/>
  <c r="H10" i="24"/>
  <c r="T9" i="24"/>
  <c r="Q9" i="24"/>
  <c r="N9" i="24"/>
  <c r="K9" i="24"/>
  <c r="H9" i="24"/>
  <c r="T8" i="24"/>
  <c r="Q8" i="24"/>
  <c r="N8" i="24"/>
  <c r="K8" i="24"/>
  <c r="H8" i="24"/>
  <c r="T7" i="24"/>
  <c r="Q7" i="24"/>
  <c r="N7" i="24"/>
  <c r="K7" i="24"/>
  <c r="H7" i="24"/>
  <c r="T6" i="24"/>
  <c r="Q6" i="24"/>
  <c r="N6" i="24"/>
  <c r="K6" i="24"/>
  <c r="H6" i="24"/>
  <c r="T5" i="24"/>
  <c r="Q5" i="24"/>
  <c r="N5" i="24"/>
  <c r="K5" i="24"/>
  <c r="H5" i="24"/>
  <c r="E15" i="24" l="1"/>
  <c r="E10" i="24"/>
  <c r="E13" i="24"/>
  <c r="E16" i="24"/>
  <c r="E8" i="24"/>
  <c r="E9" i="24"/>
  <c r="E12" i="24"/>
  <c r="E7" i="24"/>
  <c r="E19" i="24"/>
  <c r="E5" i="24"/>
  <c r="E6" i="24"/>
  <c r="E17" i="24"/>
  <c r="E18" i="24"/>
  <c r="E21" i="24"/>
  <c r="E14" i="24"/>
  <c r="E11" i="24"/>
  <c r="H30" i="23"/>
  <c r="K30" i="23"/>
  <c r="N30" i="23"/>
  <c r="Q30" i="23"/>
  <c r="T30" i="23"/>
  <c r="H27" i="23"/>
  <c r="K27" i="23"/>
  <c r="N27" i="23"/>
  <c r="Q27" i="23"/>
  <c r="T27" i="23"/>
  <c r="I14" i="25"/>
  <c r="H14" i="25"/>
  <c r="G14" i="25"/>
  <c r="F14" i="25"/>
  <c r="I9" i="25"/>
  <c r="L5" i="25" s="1"/>
  <c r="H9" i="25"/>
  <c r="G9" i="25"/>
  <c r="F9" i="25"/>
  <c r="T5" i="23"/>
  <c r="T7" i="23"/>
  <c r="T9" i="23"/>
  <c r="T8" i="23"/>
  <c r="T11" i="23"/>
  <c r="T13" i="23"/>
  <c r="T16" i="23"/>
  <c r="T17" i="23"/>
  <c r="T18" i="23"/>
  <c r="T19" i="23"/>
  <c r="T34" i="23"/>
  <c r="T23" i="23"/>
  <c r="T32" i="23"/>
  <c r="T44" i="23"/>
  <c r="T6" i="23"/>
  <c r="Q5" i="23"/>
  <c r="Q7" i="23"/>
  <c r="Q10" i="23"/>
  <c r="Q9" i="23"/>
  <c r="Q8" i="23"/>
  <c r="Q12" i="23"/>
  <c r="Q14" i="23"/>
  <c r="Q15" i="23"/>
  <c r="Q11" i="23"/>
  <c r="Q13" i="23"/>
  <c r="Q16" i="23"/>
  <c r="Q17" i="23"/>
  <c r="Q22" i="23"/>
  <c r="Q18" i="23"/>
  <c r="Q19" i="23"/>
  <c r="Q25" i="23"/>
  <c r="Q26" i="23"/>
  <c r="E26" i="23" s="1"/>
  <c r="Q28" i="23"/>
  <c r="E28" i="23" s="1"/>
  <c r="Q29" i="23"/>
  <c r="E29" i="23" s="1"/>
  <c r="Q31" i="23"/>
  <c r="Q34" i="23"/>
  <c r="Q35" i="23"/>
  <c r="E35" i="23" s="1"/>
  <c r="Q36" i="23"/>
  <c r="Q32" i="23"/>
  <c r="Q43" i="23"/>
  <c r="Q44" i="23"/>
  <c r="Q6" i="23"/>
  <c r="K43" i="23"/>
  <c r="K32" i="23"/>
  <c r="K42" i="23"/>
  <c r="E42" i="23" s="1"/>
  <c r="K41" i="23"/>
  <c r="E41" i="23" s="1"/>
  <c r="H40" i="23"/>
  <c r="E40" i="23" s="1"/>
  <c r="N39" i="23"/>
  <c r="E39" i="23" s="1"/>
  <c r="N38" i="23"/>
  <c r="E38" i="23" s="1"/>
  <c r="N37" i="23"/>
  <c r="E37" i="23" s="1"/>
  <c r="K36" i="23"/>
  <c r="N23" i="23"/>
  <c r="H23" i="23"/>
  <c r="K34" i="23"/>
  <c r="H34" i="23"/>
  <c r="H33" i="23"/>
  <c r="E33" i="23" s="1"/>
  <c r="K31" i="23"/>
  <c r="N25" i="23"/>
  <c r="H25" i="23"/>
  <c r="E25" i="23" s="1"/>
  <c r="K19" i="23"/>
  <c r="N18" i="23"/>
  <c r="K18" i="23"/>
  <c r="H18" i="23"/>
  <c r="N24" i="23"/>
  <c r="N22" i="23"/>
  <c r="K22" i="23"/>
  <c r="N17" i="23"/>
  <c r="K17" i="23"/>
  <c r="N21" i="23"/>
  <c r="K21" i="23"/>
  <c r="N20" i="23"/>
  <c r="H20" i="23"/>
  <c r="N16" i="23"/>
  <c r="K13" i="23"/>
  <c r="H13" i="23"/>
  <c r="N11" i="23"/>
  <c r="K11" i="23"/>
  <c r="H11" i="23"/>
  <c r="N15" i="23"/>
  <c r="K15" i="23"/>
  <c r="H15" i="23"/>
  <c r="N14" i="23"/>
  <c r="K14" i="23"/>
  <c r="H14" i="23"/>
  <c r="N12" i="23"/>
  <c r="K12" i="23"/>
  <c r="H12" i="23"/>
  <c r="N8" i="23"/>
  <c r="K8" i="23"/>
  <c r="H8" i="23"/>
  <c r="N9" i="23"/>
  <c r="K9" i="23"/>
  <c r="H9" i="23"/>
  <c r="N10" i="23"/>
  <c r="K10" i="23"/>
  <c r="H10" i="23"/>
  <c r="N7" i="23"/>
  <c r="K7" i="23"/>
  <c r="H7" i="23"/>
  <c r="N5" i="23"/>
  <c r="K5" i="23"/>
  <c r="H5" i="23"/>
  <c r="N6" i="23"/>
  <c r="K6" i="23"/>
  <c r="H6" i="23"/>
  <c r="E44" i="23" l="1"/>
  <c r="E31" i="23"/>
  <c r="E19" i="23"/>
  <c r="E43" i="23"/>
  <c r="E34" i="23"/>
  <c r="E24" i="23"/>
  <c r="E36" i="23"/>
  <c r="E27" i="23"/>
  <c r="E14" i="23"/>
  <c r="E10" i="23"/>
  <c r="E9" i="23"/>
  <c r="E15" i="23"/>
  <c r="E21" i="23"/>
  <c r="E17" i="23"/>
  <c r="E16" i="23"/>
  <c r="E32" i="23"/>
  <c r="E11" i="23"/>
  <c r="E20" i="23"/>
  <c r="E8" i="23"/>
  <c r="E23" i="23"/>
  <c r="E5" i="23"/>
  <c r="E22" i="23"/>
  <c r="E7" i="23"/>
  <c r="E12" i="23"/>
  <c r="E13" i="23"/>
  <c r="E18" i="23"/>
  <c r="E30" i="23"/>
  <c r="E6" i="23"/>
  <c r="L10" i="25"/>
</calcChain>
</file>

<file path=xl/sharedStrings.xml><?xml version="1.0" encoding="utf-8"?>
<sst xmlns="http://schemas.openxmlformats.org/spreadsheetml/2006/main" count="471" uniqueCount="168">
  <si>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</si>
  <si>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</si>
  <si>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</si>
  <si>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</si>
  <si>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</si>
  <si>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</si>
  <si>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</si>
  <si>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</si>
  <si>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</si>
  <si>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</si>
  <si>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</si>
  <si>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</si>
  <si>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</si>
  <si>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</si>
  <si>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</si>
  <si>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</si>
  <si>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</si>
  <si>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</si>
  <si>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</si>
  <si>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</si>
  <si>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</si>
  <si>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</si>
  <si>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</si>
  <si>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</si>
  <si>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</si>
  <si>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</si>
  <si>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</si>
  <si>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</si>
  <si>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</si>
  <si>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</si>
  <si>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</si>
  <si>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</si>
  <si>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MĀRTIŅŠ BĒRZIŅŠ</t>
  </si>
  <si>
    <t>SEMI PRO KLASE</t>
  </si>
  <si>
    <t>LV32</t>
  </si>
  <si>
    <t>LV3</t>
  </si>
  <si>
    <t>LV27</t>
  </si>
  <si>
    <t>EE55</t>
  </si>
  <si>
    <t>LV85</t>
  </si>
  <si>
    <t>LV25</t>
  </si>
  <si>
    <t>LV22</t>
  </si>
  <si>
    <t>EE66</t>
  </si>
  <si>
    <t>LV17</t>
  </si>
  <si>
    <t>LV91</t>
  </si>
  <si>
    <t>LV26</t>
  </si>
  <si>
    <t>ANDRIS LIPARTS</t>
  </si>
  <si>
    <t>PÄRT KUVVAS</t>
  </si>
  <si>
    <t>LV</t>
  </si>
  <si>
    <t>ALEKSANDRS MURAJS</t>
  </si>
  <si>
    <t>ANRIJS LUTERS</t>
  </si>
  <si>
    <t>ARTI KANNISTO</t>
  </si>
  <si>
    <t>EDGARS JENČS</t>
  </si>
  <si>
    <t>EDVARDS ŽODZIŅŠ</t>
  </si>
  <si>
    <t>JAKO PINO</t>
  </si>
  <si>
    <t>KESTUTIS TELMENTAS</t>
  </si>
  <si>
    <t>KEVIN LUIGE</t>
  </si>
  <si>
    <t>MĀRIS HARTMANIS</t>
  </si>
  <si>
    <t>MICHAEL REILJAN</t>
  </si>
  <si>
    <t>REINIS RABĀCIS</t>
  </si>
  <si>
    <t>ROBERTS BĀRIŅŠ</t>
  </si>
  <si>
    <t>REIGO PROOS</t>
  </si>
  <si>
    <t>EE5</t>
  </si>
  <si>
    <t>LV1</t>
  </si>
  <si>
    <t>LV13</t>
  </si>
  <si>
    <t>LV18</t>
  </si>
  <si>
    <t>LV33</t>
  </si>
  <si>
    <t>LV66</t>
  </si>
  <si>
    <t>SEMI PRO</t>
  </si>
  <si>
    <t>KOMANDA</t>
  </si>
  <si>
    <t>EE4</t>
  </si>
  <si>
    <t>ALLAR AASMAA</t>
  </si>
  <si>
    <t>EE</t>
  </si>
  <si>
    <t>LV15</t>
  </si>
  <si>
    <t>ANDREJS NOVOPAVLOVSKIS</t>
  </si>
  <si>
    <t>ARTŪRS FEDINS</t>
  </si>
  <si>
    <t>LT34</t>
  </si>
  <si>
    <t>DEIMANTĖ RADZEVICIUTE</t>
  </si>
  <si>
    <t>DMITRIJS FIROVS</t>
  </si>
  <si>
    <t>INGARS KRISTUTIS</t>
  </si>
  <si>
    <t>EE17</t>
  </si>
  <si>
    <t>LT8</t>
  </si>
  <si>
    <t>JUSTINAS PEČIUKONIS</t>
  </si>
  <si>
    <t>LT48</t>
  </si>
  <si>
    <t>KRISTAPS KĀPIŅŠ</t>
  </si>
  <si>
    <t>LT4</t>
  </si>
  <si>
    <t>MARTYNAS MAŽVILA</t>
  </si>
  <si>
    <t>EE83</t>
  </si>
  <si>
    <t>EE79</t>
  </si>
  <si>
    <t>LT6</t>
  </si>
  <si>
    <t>SANDRA ŽILIENĖ</t>
  </si>
  <si>
    <t>LT50</t>
  </si>
  <si>
    <t>ARŪNAS PAULAVIČIUS</t>
  </si>
  <si>
    <t>RAIVIS GRAUDIŅŠ</t>
  </si>
  <si>
    <t>LATVIJAS UN IGAUNJAS DRIFTA KAUSA 5.POSMS</t>
  </si>
  <si>
    <t>S/K 333, ROPAŽI</t>
  </si>
  <si>
    <t>12.09.2020</t>
  </si>
  <si>
    <t>12.09.2020, S/K 333, ROPAŽI</t>
  </si>
  <si>
    <t>LATVIJAS UN IGAUNJAS DRIFTA KAUSA 2.POSMS</t>
  </si>
  <si>
    <t>LV36</t>
  </si>
  <si>
    <t>DĀVIDS JAUNĀKAIS</t>
  </si>
  <si>
    <t>12.09.2020 plkst. 10:45</t>
  </si>
  <si>
    <t>LV133</t>
  </si>
  <si>
    <t>REILJAN  IELIKT LV KOPVĒRTĒJUMĀ</t>
  </si>
  <si>
    <t>12.09.2020 plkst. 16:30</t>
  </si>
  <si>
    <t>LATVIJAS UN IGAUNJAS DRIFTA KAUSS</t>
  </si>
  <si>
    <t>1.POSMS</t>
  </si>
  <si>
    <t>2.POSMS</t>
  </si>
  <si>
    <t>3.POSMS</t>
  </si>
  <si>
    <t>4.POSMS</t>
  </si>
  <si>
    <t>20.06.2020, BKSB, RĪGA</t>
  </si>
  <si>
    <t>25.07.2020, KARTODROMS "BLĀZMA", DAUGAVPILS</t>
  </si>
  <si>
    <t>08.08.2020, LaitseRallyPark, ESTONIA</t>
  </si>
  <si>
    <t>28.08-29.08.2020, BKSB, RĪGA</t>
  </si>
  <si>
    <t>NR.P.K.</t>
  </si>
  <si>
    <t>STARTA NR.</t>
  </si>
  <si>
    <t>VĀRDS, UZVĀRDS</t>
  </si>
  <si>
    <t>KVALIFIKĀCIJA
KAUSS</t>
  </si>
  <si>
    <t>FINĀLS</t>
  </si>
  <si>
    <t>KOPVĒRTĒJUMS</t>
  </si>
  <si>
    <t xml:space="preserve">KVALIFIKĀCIJA </t>
  </si>
  <si>
    <t xml:space="preserve">FINĀLS </t>
  </si>
  <si>
    <t xml:space="preserve">KOPVĒRTĒJUMS </t>
  </si>
  <si>
    <t xml:space="preserve">KVALIFIKĀCIJA  </t>
  </si>
  <si>
    <t xml:space="preserve">FINĀLS  </t>
  </si>
  <si>
    <t xml:space="preserve">KOPVĒRTĒJUMS  </t>
  </si>
  <si>
    <t xml:space="preserve">KVALIFIKĀCIJA   </t>
  </si>
  <si>
    <t xml:space="preserve">FINĀLS   </t>
  </si>
  <si>
    <t xml:space="preserve">KOPVĒRTĒJUMS   </t>
  </si>
  <si>
    <t>EE90</t>
  </si>
  <si>
    <t>KALEV KIVILO</t>
  </si>
  <si>
    <t>EE8</t>
  </si>
  <si>
    <t>HOLGER LUNTER</t>
  </si>
  <si>
    <t>EE7</t>
  </si>
  <si>
    <t>MARCO PREMS</t>
  </si>
  <si>
    <t>ELVIJS EIHVALS</t>
  </si>
  <si>
    <t>LV10</t>
  </si>
  <si>
    <t>ĢIRTS TREISNERS</t>
  </si>
  <si>
    <t>EE23</t>
  </si>
  <si>
    <t>SIMON SUVEMAA</t>
  </si>
  <si>
    <t>EE03</t>
  </si>
  <si>
    <t>KRISTJAN POLLU</t>
  </si>
  <si>
    <t>FI99</t>
  </si>
  <si>
    <t>SANDER KELNER</t>
  </si>
  <si>
    <t>LV14</t>
  </si>
  <si>
    <t>ROBERTAS ŠALKAUSKAS</t>
  </si>
  <si>
    <t>LV19</t>
  </si>
  <si>
    <t>GEDIMINAS ŽIGUTIS</t>
  </si>
  <si>
    <t>LV20</t>
  </si>
  <si>
    <t>MĀRTIŅŠ OZOLIŅŠ</t>
  </si>
  <si>
    <t>5.POSMS</t>
  </si>
  <si>
    <t xml:space="preserve">KVALIFIKĀCIJA    </t>
  </si>
  <si>
    <t xml:space="preserve">FINĀLS    </t>
  </si>
  <si>
    <t xml:space="preserve">KOPVĒRTĒJUMS    </t>
  </si>
  <si>
    <t>LATVIJAS DRIFTA KAUSA KOMANDU IESKAITE SEMI PRO</t>
  </si>
  <si>
    <t>VIETA</t>
  </si>
  <si>
    <t>Klase</t>
  </si>
  <si>
    <t>1. posms</t>
  </si>
  <si>
    <t>2. posms</t>
  </si>
  <si>
    <t>3. posms</t>
  </si>
  <si>
    <t>4. posms</t>
  </si>
  <si>
    <t>5. posms</t>
  </si>
  <si>
    <t>6. posms</t>
  </si>
  <si>
    <t>TEAM VALVOLINE</t>
  </si>
  <si>
    <t>MOTORELPA</t>
  </si>
  <si>
    <t>1ST</t>
  </si>
  <si>
    <t>2ND</t>
  </si>
  <si>
    <t>3RD</t>
  </si>
  <si>
    <t>4RT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</si>
</sst>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19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1" xfId="0" applyNumberFormat="1" applyFont="1" applyFill="1" applyBorder="1" applyAlignment="1">
      <alignment horizontal="left"/>
    </xf>
    <xf numFmtId="16" fontId="10" fillId="6" borderId="22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9" fillId="0" borderId="26" xfId="0" applyFont="1" applyFill="1" applyBorder="1"/>
    <xf numFmtId="0" fontId="9" fillId="0" borderId="16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5" fontId="5" fillId="0" borderId="0" xfId="0" applyNumberFormat="1" applyFont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Border="1"/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Border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7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5" xfId="0" applyFont="1" applyBorder="1" applyAlignment="1">
      <alignment vertical="center" shrinkToFi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/>
    </xf>
    <xf numFmtId="0" fontId="21" fillId="0" borderId="40" xfId="3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vertical="center"/>
    </xf>
    <xf numFmtId="0" fontId="22" fillId="0" borderId="1" xfId="3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2" fontId="20" fillId="0" borderId="42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44" xfId="3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1" fillId="0" borderId="46" xfId="3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left" vertical="center"/>
    </xf>
    <xf numFmtId="2" fontId="20" fillId="0" borderId="47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1" fillId="0" borderId="49" xfId="3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vertical="center"/>
    </xf>
    <xf numFmtId="2" fontId="20" fillId="0" borderId="50" xfId="0" applyNumberFormat="1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1" fillId="0" borderId="52" xfId="3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vertical="center"/>
    </xf>
    <xf numFmtId="0" fontId="24" fillId="9" borderId="5" xfId="0" applyFont="1" applyFill="1" applyBorder="1" applyAlignment="1">
      <alignment horizontal="center" vertical="center"/>
    </xf>
    <xf numFmtId="2" fontId="20" fillId="0" borderId="5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25" fillId="0" borderId="0" xfId="0" applyFo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</cellXfs>
  <cellStyles count="4">
    <cellStyle name="Excel Built-in Normal" xfId="1" xr:uid="{00000000-0005-0000-0000-000000000000}"/>
    <cellStyle name="Normal" xfId="0" builtinId="0"/>
    <cellStyle name="Normal 3" xfId="3" xr:uid="{982F887B-FBE4-7C4A-94FB-388BE242DC1D}"/>
    <cellStyle name="Normal 9" xfId="2" xr:uid="{D97E69E2-BEDA-0042-914B-5309F355E73D}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38705</xdr:rowOff>
    </xdr:from>
    <xdr:to>
      <xdr:col>3</xdr:col>
      <xdr:colOff>127000</xdr:colOff>
      <xdr:row>4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022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76200</xdr:rowOff>
    </xdr:from>
    <xdr:to>
      <xdr:col>3</xdr:col>
      <xdr:colOff>673100</xdr:colOff>
      <xdr:row>6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524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101600</xdr:rowOff>
    </xdr:from>
    <xdr:to>
      <xdr:col>5</xdr:col>
      <xdr:colOff>192314</xdr:colOff>
      <xdr:row>6</xdr:row>
      <xdr:rowOff>67583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4FA763-3340-D747-863A-7F4C4013E04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88900" y="101600"/>
          <a:ext cx="2630714" cy="9819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5" totalsRowShown="0" headerRowDxfId="53" dataDxfId="52">
  <autoFilter ref="B8:E25" xr:uid="{545AD78E-99EE-5B40-9B2A-99DF9BD64582}"/>
  <tableColumns count="4">
    <tableColumn id="1" xr3:uid="{AC4AC935-F7FF-8446-8030-ECED817D43D1}" name="Nr.p.k." dataDxfId="51"/>
    <tableColumn id="2" xr3:uid="{0396FD18-74A2-4841-80E5-45D484E01FA0}" name="Starta nr." dataDxfId="50">
      <calculatedColumnFormula>#REF!</calculatedColumnFormula>
    </tableColumn>
    <tableColumn id="3" xr3:uid="{0B0A2731-EA47-3944-81E9-50581E5BB7BC}" name="Vārds, Uzvārds" dataDxfId="49">
      <calculatedColumnFormula>#REF!</calculatedColumnFormula>
    </tableColumn>
    <tableColumn id="4" xr3:uid="{5BD340EF-1D08-9E48-ACD5-2C85F65E6BC8}" name="Valsts" dataDxfId="48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27" totalsRowShown="0" headerRowDxfId="47" dataDxfId="46">
  <autoFilter ref="B10:G27" xr:uid="{21383676-882F-CE40-BD06-CF9CFCDA117D}"/>
  <sortState ref="B11:G27">
    <sortCondition descending="1" ref="G10:G27"/>
  </sortState>
  <tableColumns count="6">
    <tableColumn id="1" xr3:uid="{3542E0A0-A8B9-3E40-B243-532A7D791282}" name="Nr.p.k." dataDxfId="45"/>
    <tableColumn id="2" xr3:uid="{7116605A-2395-CB49-B540-1213EDD0A90B}" name="Starta nr." dataDxfId="44">
      <calculatedColumnFormula>INDEX(QUALIFICATION!$A$6:$A$27,MATCH(LARGE(QUALIFICATION!#REF!,ROWS(QUALIFICATION!$1:1)),QUALIFICATION!#REF!,0))</calculatedColumnFormula>
    </tableColumn>
    <tableColumn id="3" xr3:uid="{21F644C2-108A-A74D-9A61-EBC7104B3A2E}" name="Vārds, Uzvārds" dataDxfId="43">
      <calculatedColumnFormula>INDEX(QUALIFICATION!$B$6:$B$27,MATCH(LARGE(QUALIFICATION!#REF!,ROWS(QUALIFICATION!$1:1)),QUALIFICATION!#REF!,0))</calculatedColumnFormula>
    </tableColumn>
    <tableColumn id="4" xr3:uid="{598A6E3D-AD6F-5948-AACB-FAC26600491A}" name="K1" dataDxfId="42">
      <calculatedColumnFormula>INDEX(QUALIFICATION!$H$6:$H$27,MATCH(LARGE(QUALIFICATION!#REF!,ROWS(QUALIFICATION!$1:1)),QUALIFICATION!#REF!,0))</calculatedColumnFormula>
    </tableColumn>
    <tableColumn id="11" xr3:uid="{2C028496-7B1B-1A4C-A4DB-8CA1C0B6C370}" name="K2" dataDxfId="41">
      <calculatedColumnFormula>INDEX(QUALIFICATION!$N$6:$N$27,MATCH(LARGE(QUALIFICATION!#REF!,ROWS(QUALIFICATION!$1:1)),QUALIFICATION!#REF!,0))</calculatedColumnFormula>
    </tableColumn>
    <tableColumn id="12" xr3:uid="{B89CA9C8-0AFD-F048-AD3F-BC80350591DB}" name="LABĀKAIS K" dataDxfId="40">
      <calculatedColumnFormula>LARGE(QUALIFICATION!#REF!,Table135[[#This Row],[Nr.p.k.]])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04537-8CE0-D340-96E8-7563B740A35E}" name="Table5" displayName="Table5" ref="B4:T44" totalsRowShown="0" dataDxfId="39">
  <autoFilter ref="B4:T44" xr:uid="{BF6F92AB-72C6-0049-A467-53DACAB65EE6}"/>
  <sortState ref="B5:T44">
    <sortCondition descending="1" ref="E4:E44"/>
  </sortState>
  <tableColumns count="19">
    <tableColumn id="1" xr3:uid="{FA99E2B9-D4A3-C248-A2AA-BD52B6380250}" name="NR.P.K." dataDxfId="38"/>
    <tableColumn id="2" xr3:uid="{336F12D7-D52A-994D-95FA-2027F227E486}" name="STARTA NR." dataDxfId="37"/>
    <tableColumn id="3" xr3:uid="{7AC4C6D8-5185-2541-8CF2-BD9DFCEADEBE}" name="VĀRDS, UZVĀRDS" dataDxfId="36"/>
    <tableColumn id="4" xr3:uid="{3200F804-C894-8842-B44F-5AF3CE19D601}" name="KVALIFIKĀCIJA_x000a_KAUSS" dataDxfId="35">
      <calculatedColumnFormula>Table5[[#This Row],[KOPVĒRTĒJUMS]]+Table5[[#This Row],[KOPVĒRTĒJUMS ]]+Table5[[#This Row],[KOPVĒRTĒJUMS    ]]+Table5[[#This Row],[KOPVĒRTĒJUMS  ]]+Table5[[#This Row],[KOPVĒRTĒJUMS   ]]</calculatedColumnFormula>
    </tableColumn>
    <tableColumn id="10" xr3:uid="{E7108797-D085-7A47-982B-C045D1D3133F}" name="KVALIFIKĀCIJA" dataDxfId="34"/>
    <tableColumn id="9" xr3:uid="{468F4727-A50B-3D42-8A8A-504306C1EEBF}" name="FINĀLS" dataDxfId="33"/>
    <tableColumn id="8" xr3:uid="{FA1D5792-A46A-2E45-8C76-FD40A59384EE}" name="KOPVĒRTĒJUMS" dataDxfId="32">
      <calculatedColumnFormula>SUM(Table5[[#This Row],[KVALIFIKĀCIJA]:[FINĀLS]])</calculatedColumnFormula>
    </tableColumn>
    <tableColumn id="13" xr3:uid="{C9319FC5-264C-8F45-BA00-DDBD5F72CB1D}" name="KVALIFIKĀCIJA " dataDxfId="31"/>
    <tableColumn id="12" xr3:uid="{D61AC800-1818-7241-9D09-04D0F9FE433B}" name="FINĀLS " dataDxfId="30"/>
    <tableColumn id="11" xr3:uid="{345B7895-8C3D-6F44-8550-C71687426129}" name="KOPVĒRTĒJUMS " dataDxfId="29">
      <calculatedColumnFormula>SUM(Table5[[#This Row],[KVALIFIKĀCIJA ]:[FINĀLS ]])</calculatedColumnFormula>
    </tableColumn>
    <tableColumn id="16" xr3:uid="{501735E3-69B0-6C4E-960E-8482D71510A4}" name="KVALIFIKĀCIJA  " dataDxfId="28"/>
    <tableColumn id="15" xr3:uid="{7C3F07EF-DC36-DC41-9185-825A1384EADE}" name="FINĀLS  " dataDxfId="27"/>
    <tableColumn id="14" xr3:uid="{AB7B042C-E8FA-7B48-80D6-175663A8CB44}" name="KOPVĒRTĒJUMS  " dataDxfId="26">
      <calculatedColumnFormula>Table5[[#This Row],[FINĀLS  ]]+Table5[[#This Row],[KVALIFIKĀCIJA  ]]</calculatedColumnFormula>
    </tableColumn>
    <tableColumn id="19" xr3:uid="{B59F5676-0116-AF40-A0DA-8D624E54F9A0}" name="KVALIFIKĀCIJA   " dataDxfId="25"/>
    <tableColumn id="18" xr3:uid="{23DE7850-C295-B547-B0CA-35F75775C66B}" name="FINĀLS   " dataDxfId="24"/>
    <tableColumn id="17" xr3:uid="{8890C5DC-2B7A-094C-B405-CC564F5EEEB8}" name="KOPVĒRTĒJUMS   " dataDxfId="23">
      <calculatedColumnFormula>SUM(Table5[[#This Row],[FINĀLS   ]]+Table5[[#This Row],[KVALIFIKĀCIJA   ]])</calculatedColumnFormula>
    </tableColumn>
    <tableColumn id="5" xr3:uid="{F517EB96-1DBE-4940-A8FD-001AEB6D7D45}" name="KVALIFIKĀCIJA    " dataDxfId="22"/>
    <tableColumn id="6" xr3:uid="{C9087CF4-100B-EA4B-87E2-B0C4D7E1B3D5}" name="FINĀLS    " dataDxfId="21"/>
    <tableColumn id="7" xr3:uid="{320DF7AF-84C0-0A4C-8A2F-AF10D35C0556}" name="KOPVĒRTĒJUMS    " dataDxfId="20">
      <calculatedColumnFormula>SUM(Table5[[#This Row],[KVALIFIKĀCIJA    ]:[FINĀLS    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348E2B-92A2-E34F-BDE3-339030D31D91}" name="Table56" displayName="Table56" ref="B4:T21" totalsRowShown="0" dataDxfId="19">
  <autoFilter ref="B4:T21" xr:uid="{3BABBE3A-E4C4-3244-9B99-99B229C9A41D}"/>
  <sortState ref="B5:T21">
    <sortCondition descending="1" ref="E4:E21"/>
  </sortState>
  <tableColumns count="19">
    <tableColumn id="1" xr3:uid="{8D32A4D2-E117-834A-A4AA-59BBC1D66FF5}" name="NR.P.K." dataDxfId="18"/>
    <tableColumn id="2" xr3:uid="{C4857CCE-4EDE-B74B-83E2-BBAE4DFACC6E}" name="STARTA NR." dataDxfId="17"/>
    <tableColumn id="3" xr3:uid="{2BF93DF9-5BA4-0E40-BD74-C0E09F7324D2}" name="VĀRDS, UZVĀRDS" dataDxfId="16"/>
    <tableColumn id="4" xr3:uid="{C91167F3-B1B8-4D44-B0B0-11D686DAFE15}" name="KVALIFIKĀCIJA_x000a_KAUSS" dataDxfId="15">
      <calculatedColumnFormula>Table56[[#This Row],[KOPVĒRTĒJUMS]]+Table56[[#This Row],[KOPVĒRTĒJUMS ]]+Table56[[#This Row],[KOPVĒRTĒJUMS    ]]+Table56[[#This Row],[KOPVĒRTĒJUMS  ]]+Table56[[#This Row],[KOPVĒRTĒJUMS   ]]</calculatedColumnFormula>
    </tableColumn>
    <tableColumn id="10" xr3:uid="{588E16DF-4A0A-104C-9056-D4C5B9623929}" name="KVALIFIKĀCIJA" dataDxfId="14"/>
    <tableColumn id="9" xr3:uid="{2567B004-8437-9441-95E5-F1F728C6F714}" name="FINĀLS" dataDxfId="13"/>
    <tableColumn id="8" xr3:uid="{6AF46A40-6F9B-4145-A920-301CD7E5C4E7}" name="KOPVĒRTĒJUMS" dataDxfId="12">
      <calculatedColumnFormula>SUM(Table56[[#This Row],[KVALIFIKĀCIJA]:[FINĀLS]])</calculatedColumnFormula>
    </tableColumn>
    <tableColumn id="13" xr3:uid="{6CCC508A-FBE1-644A-951C-DFB32E9C8FEF}" name="KVALIFIKĀCIJA " dataDxfId="11"/>
    <tableColumn id="12" xr3:uid="{286619F0-5E34-AD42-A26A-A20670EBF80D}" name="FINĀLS " dataDxfId="10"/>
    <tableColumn id="11" xr3:uid="{69C13172-C54B-A648-81E1-5ECB9B7F1E7E}" name="KOPVĒRTĒJUMS " dataDxfId="9">
      <calculatedColumnFormula>SUM(Table56[[#This Row],[KVALIFIKĀCIJA ]:[FINĀLS ]])</calculatedColumnFormula>
    </tableColumn>
    <tableColumn id="16" xr3:uid="{11767D7D-3B44-D446-A52F-8B3E862FEC72}" name="KVALIFIKĀCIJA  " dataDxfId="8"/>
    <tableColumn id="15" xr3:uid="{43B973AC-4B65-9741-B56C-D81595C19678}" name="FINĀLS  " dataDxfId="7"/>
    <tableColumn id="14" xr3:uid="{2446D379-7A23-9A4B-99AA-D432B9C9E520}" name="KOPVĒRTĒJUMS  " dataDxfId="6">
      <calculatedColumnFormula>Table56[[#This Row],[FINĀLS  ]]+Table56[[#This Row],[KVALIFIKĀCIJA  ]]</calculatedColumnFormula>
    </tableColumn>
    <tableColumn id="19" xr3:uid="{437C55BE-1A5A-7D44-9765-2A45ED1EE503}" name="KVALIFIKĀCIJA   " dataDxfId="5"/>
    <tableColumn id="18" xr3:uid="{DF6C72CD-9CD2-8B4A-8FDB-4A46610DF7FB}" name="FINĀLS   " dataDxfId="4"/>
    <tableColumn id="17" xr3:uid="{C36D61C7-AEAF-2B40-A51C-A87FB1A308F6}" name="KOPVĒRTĒJUMS   " dataDxfId="3">
      <calculatedColumnFormula>SUM(Table56[[#This Row],[FINĀLS   ]]+Table56[[#This Row],[KVALIFIKĀCIJA   ]])</calculatedColumnFormula>
    </tableColumn>
    <tableColumn id="5" xr3:uid="{74BAD2B1-A045-5241-90B9-9A1A6B8D2526}" name="KVALIFIKĀCIJA    " dataDxfId="2"/>
    <tableColumn id="6" xr3:uid="{6DDC5E45-E3B8-0141-99C6-EB14490157B6}" name="FINĀLS    " dataDxfId="1"/>
    <tableColumn id="7" xr3:uid="{C9FFC3C2-A5C4-E84F-8669-C9D4A3D0F75B}" name="KOPVĒRTĒJUMS    " dataDxfId="0">
      <calculatedColumnFormula>SUM(Table56[[#This Row],[KVALIFIKĀCIJA    ]:[FINĀLS    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E46"/>
  <sheetViews>
    <sheetView tabSelected="1" workbookViewId="0">
      <selection activeCell="D39" sqref="D39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98" t="s">
        <v>93</v>
      </c>
      <c r="E2" s="98"/>
    </row>
    <row r="3" spans="2:5" ht="14" customHeight="1" x14ac:dyDescent="0.2">
      <c r="D3" s="99" t="s">
        <v>94</v>
      </c>
      <c r="E3" s="99"/>
    </row>
    <row r="4" spans="2:5" ht="16" customHeight="1" x14ac:dyDescent="0.2">
      <c r="D4" s="100" t="s">
        <v>95</v>
      </c>
      <c r="E4" s="100"/>
    </row>
    <row r="5" spans="2:5" ht="19" customHeight="1" x14ac:dyDescent="0.2">
      <c r="D5" s="101" t="s">
        <v>4</v>
      </c>
      <c r="E5" s="101"/>
    </row>
    <row r="6" spans="2:5" ht="18" customHeight="1" x14ac:dyDescent="0.2">
      <c r="D6" s="102" t="s">
        <v>33</v>
      </c>
      <c r="E6" s="102"/>
    </row>
    <row r="7" spans="2:5" ht="8" customHeight="1" x14ac:dyDescent="0.2">
      <c r="D7" s="5"/>
    </row>
    <row r="8" spans="2:5" s="4" customFormat="1" ht="23" customHeight="1" x14ac:dyDescent="0.2">
      <c r="B8" s="70" t="s">
        <v>3</v>
      </c>
      <c r="C8" s="70" t="s">
        <v>1</v>
      </c>
      <c r="D8" s="70" t="s">
        <v>0</v>
      </c>
      <c r="E8" s="70" t="s">
        <v>2</v>
      </c>
    </row>
    <row r="9" spans="2:5" x14ac:dyDescent="0.2">
      <c r="B9" s="57">
        <v>1</v>
      </c>
      <c r="C9" s="57" t="s">
        <v>62</v>
      </c>
      <c r="D9" s="81" t="s">
        <v>59</v>
      </c>
      <c r="E9" s="57" t="s">
        <v>47</v>
      </c>
    </row>
    <row r="10" spans="2:5" x14ac:dyDescent="0.2">
      <c r="B10" s="57">
        <v>2</v>
      </c>
      <c r="C10" s="57" t="s">
        <v>35</v>
      </c>
      <c r="D10" s="81" t="s">
        <v>48</v>
      </c>
      <c r="E10" s="57" t="s">
        <v>47</v>
      </c>
    </row>
    <row r="11" spans="2:5" x14ac:dyDescent="0.2">
      <c r="B11" s="57">
        <v>3</v>
      </c>
      <c r="C11" s="57" t="s">
        <v>63</v>
      </c>
      <c r="D11" s="81" t="s">
        <v>83</v>
      </c>
      <c r="E11" s="57" t="s">
        <v>47</v>
      </c>
    </row>
    <row r="12" spans="2:5" x14ac:dyDescent="0.2">
      <c r="B12" s="57">
        <v>4</v>
      </c>
      <c r="C12" s="57" t="s">
        <v>72</v>
      </c>
      <c r="D12" s="81" t="s">
        <v>73</v>
      </c>
      <c r="E12" s="57" t="s">
        <v>47</v>
      </c>
    </row>
    <row r="13" spans="2:5" x14ac:dyDescent="0.2">
      <c r="B13" s="57">
        <v>5</v>
      </c>
      <c r="C13" s="57" t="s">
        <v>42</v>
      </c>
      <c r="D13" s="81" t="s">
        <v>56</v>
      </c>
      <c r="E13" s="57" t="s">
        <v>47</v>
      </c>
    </row>
    <row r="14" spans="2:5" x14ac:dyDescent="0.2">
      <c r="B14" s="57">
        <v>6</v>
      </c>
      <c r="C14" s="57" t="s">
        <v>40</v>
      </c>
      <c r="D14" s="81" t="s">
        <v>78</v>
      </c>
      <c r="E14" s="57" t="s">
        <v>47</v>
      </c>
    </row>
    <row r="15" spans="2:5" x14ac:dyDescent="0.2">
      <c r="B15" s="57">
        <v>7</v>
      </c>
      <c r="C15" s="57" t="s">
        <v>39</v>
      </c>
      <c r="D15" s="81" t="s">
        <v>52</v>
      </c>
      <c r="E15" s="57" t="s">
        <v>47</v>
      </c>
    </row>
    <row r="16" spans="2:5" x14ac:dyDescent="0.2">
      <c r="B16" s="57">
        <v>8</v>
      </c>
      <c r="C16" s="57" t="s">
        <v>44</v>
      </c>
      <c r="D16" s="81" t="s">
        <v>58</v>
      </c>
      <c r="E16" s="57" t="s">
        <v>47</v>
      </c>
    </row>
    <row r="17" spans="2:5" x14ac:dyDescent="0.2">
      <c r="B17" s="57">
        <v>9</v>
      </c>
      <c r="C17" s="57" t="s">
        <v>36</v>
      </c>
      <c r="D17" s="81" t="s">
        <v>49</v>
      </c>
      <c r="E17" s="57" t="s">
        <v>47</v>
      </c>
    </row>
    <row r="18" spans="2:5" x14ac:dyDescent="0.2">
      <c r="B18" s="57">
        <v>10</v>
      </c>
      <c r="C18" s="57" t="s">
        <v>34</v>
      </c>
      <c r="D18" s="81" t="s">
        <v>45</v>
      </c>
      <c r="E18" s="57" t="s">
        <v>47</v>
      </c>
    </row>
    <row r="19" spans="2:5" x14ac:dyDescent="0.2">
      <c r="B19" s="57">
        <v>11</v>
      </c>
      <c r="C19" s="57" t="s">
        <v>65</v>
      </c>
      <c r="D19" s="81" t="s">
        <v>74</v>
      </c>
      <c r="E19" s="57" t="s">
        <v>47</v>
      </c>
    </row>
    <row r="20" spans="2:5" x14ac:dyDescent="0.2">
      <c r="B20" s="57">
        <v>12</v>
      </c>
      <c r="C20" s="57" t="s">
        <v>98</v>
      </c>
      <c r="D20" s="81" t="s">
        <v>92</v>
      </c>
      <c r="E20" s="57" t="s">
        <v>47</v>
      </c>
    </row>
    <row r="21" spans="2:5" x14ac:dyDescent="0.2">
      <c r="B21" s="57">
        <v>13</v>
      </c>
      <c r="C21" s="57" t="s">
        <v>66</v>
      </c>
      <c r="D21" s="81" t="s">
        <v>77</v>
      </c>
      <c r="E21" s="57" t="s">
        <v>47</v>
      </c>
    </row>
    <row r="22" spans="2:5" x14ac:dyDescent="0.2">
      <c r="B22" s="57">
        <v>14</v>
      </c>
      <c r="C22" s="57" t="s">
        <v>86</v>
      </c>
      <c r="D22" s="81" t="s">
        <v>57</v>
      </c>
      <c r="E22" s="57" t="s">
        <v>71</v>
      </c>
    </row>
    <row r="23" spans="2:5" x14ac:dyDescent="0.2">
      <c r="B23" s="57">
        <v>15</v>
      </c>
      <c r="C23" s="57" t="s">
        <v>38</v>
      </c>
      <c r="D23" s="81" t="s">
        <v>51</v>
      </c>
      <c r="E23" s="57" t="s">
        <v>47</v>
      </c>
    </row>
    <row r="24" spans="2:5" x14ac:dyDescent="0.2">
      <c r="B24" s="57">
        <v>16</v>
      </c>
      <c r="C24" s="57" t="s">
        <v>43</v>
      </c>
      <c r="D24" s="81" t="s">
        <v>32</v>
      </c>
      <c r="E24" s="57" t="s">
        <v>47</v>
      </c>
    </row>
    <row r="25" spans="2:5" x14ac:dyDescent="0.2">
      <c r="B25" s="57">
        <v>17</v>
      </c>
      <c r="C25" s="57" t="s">
        <v>101</v>
      </c>
      <c r="D25" s="81" t="s">
        <v>99</v>
      </c>
      <c r="E25" s="57" t="s">
        <v>47</v>
      </c>
    </row>
    <row r="26" spans="2:5" ht="7" customHeight="1" x14ac:dyDescent="0.2">
      <c r="B26" s="74"/>
      <c r="C26" s="57"/>
      <c r="D26" s="54"/>
      <c r="E26" s="57"/>
    </row>
    <row r="27" spans="2:5" x14ac:dyDescent="0.2">
      <c r="B27" s="74" t="s">
        <v>100</v>
      </c>
      <c r="C27" s="82"/>
      <c r="D27" s="82"/>
      <c r="E27" s="57"/>
    </row>
    <row r="28" spans="2:5" x14ac:dyDescent="0.2">
      <c r="B28" s="83"/>
      <c r="C28" s="57"/>
      <c r="D28" s="54"/>
      <c r="E28" s="57"/>
    </row>
    <row r="29" spans="2:5" x14ac:dyDescent="0.2">
      <c r="B29" s="84" t="s">
        <v>7</v>
      </c>
      <c r="C29" s="57"/>
      <c r="D29" s="85" t="s">
        <v>5</v>
      </c>
      <c r="E29" s="86"/>
    </row>
    <row r="30" spans="2:5" x14ac:dyDescent="0.2">
      <c r="B30" s="84"/>
      <c r="C30" s="57"/>
      <c r="D30" s="84"/>
      <c r="E30" s="57"/>
    </row>
    <row r="31" spans="2:5" x14ac:dyDescent="0.2">
      <c r="B31" s="84"/>
      <c r="C31" s="57"/>
      <c r="D31" s="84"/>
      <c r="E31" s="57"/>
    </row>
    <row r="32" spans="2:5" x14ac:dyDescent="0.2">
      <c r="B32" s="84" t="s">
        <v>6</v>
      </c>
      <c r="C32" s="57"/>
      <c r="D32" s="87" t="s">
        <v>8</v>
      </c>
      <c r="E32" s="86"/>
    </row>
    <row r="33" spans="2:5" x14ac:dyDescent="0.2">
      <c r="B33" s="54"/>
      <c r="C33" s="57"/>
      <c r="D33" s="54"/>
      <c r="E33" s="57"/>
    </row>
    <row r="35" spans="2:5" x14ac:dyDescent="0.2">
      <c r="B35" s="73"/>
    </row>
    <row r="40" spans="2:5" ht="17" x14ac:dyDescent="0.2">
      <c r="C40" s="7"/>
      <c r="D40" s="7"/>
    </row>
    <row r="41" spans="2:5" x14ac:dyDescent="0.2">
      <c r="C41" s="1"/>
      <c r="D41" s="6"/>
    </row>
    <row r="42" spans="2:5" x14ac:dyDescent="0.2">
      <c r="C42" s="8"/>
      <c r="D42" s="8"/>
    </row>
    <row r="43" spans="2:5" x14ac:dyDescent="0.2">
      <c r="C43" s="9"/>
      <c r="D43" s="9"/>
    </row>
    <row r="44" spans="2:5" x14ac:dyDescent="0.2">
      <c r="C44" s="1"/>
      <c r="D44" s="6"/>
    </row>
    <row r="45" spans="2:5" ht="16" x14ac:dyDescent="0.2">
      <c r="C45" s="34"/>
      <c r="D45" s="34"/>
    </row>
    <row r="46" spans="2:5" ht="16" x14ac:dyDescent="0.2">
      <c r="C46" s="10"/>
      <c r="D46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horizontalDpi="0" verticalDpi="0" copies="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41"/>
  <sheetViews>
    <sheetView workbookViewId="0">
      <selection activeCell="A23" sqref="A23:XFD44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51" customFormat="1" ht="16" x14ac:dyDescent="0.2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N1" s="52" t="s">
        <v>93</v>
      </c>
    </row>
    <row r="2" spans="1:14" s="51" customFormat="1" ht="17" thickBot="1" x14ac:dyDescent="0.25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N2" s="52" t="s">
        <v>96</v>
      </c>
    </row>
    <row r="3" spans="1:14" x14ac:dyDescent="0.2">
      <c r="A3" s="103" t="s">
        <v>31</v>
      </c>
      <c r="B3" s="35" t="s">
        <v>15</v>
      </c>
      <c r="C3" s="106" t="s">
        <v>29</v>
      </c>
      <c r="D3" s="106"/>
      <c r="E3" s="106"/>
      <c r="F3" s="106"/>
      <c r="G3" s="107"/>
      <c r="H3" s="36"/>
      <c r="I3" s="108" t="s">
        <v>30</v>
      </c>
      <c r="J3" s="106"/>
      <c r="K3" s="106"/>
      <c r="L3" s="106"/>
      <c r="M3" s="107"/>
      <c r="N3" s="36"/>
    </row>
    <row r="4" spans="1:14" x14ac:dyDescent="0.2">
      <c r="A4" s="104"/>
      <c r="B4" s="37"/>
      <c r="C4" s="38" t="s">
        <v>17</v>
      </c>
      <c r="D4" s="39" t="s">
        <v>17</v>
      </c>
      <c r="E4" s="109" t="s">
        <v>18</v>
      </c>
      <c r="F4" s="109"/>
      <c r="G4" s="110"/>
      <c r="H4" s="40"/>
      <c r="I4" s="41" t="s">
        <v>17</v>
      </c>
      <c r="J4" s="39" t="s">
        <v>17</v>
      </c>
      <c r="K4" s="110" t="s">
        <v>18</v>
      </c>
      <c r="L4" s="111"/>
      <c r="M4" s="112"/>
      <c r="N4" s="40"/>
    </row>
    <row r="5" spans="1:14" ht="16" thickBot="1" x14ac:dyDescent="0.25">
      <c r="A5" s="105"/>
      <c r="B5" s="42" t="s">
        <v>16</v>
      </c>
      <c r="C5" s="43" t="s">
        <v>9</v>
      </c>
      <c r="D5" s="44" t="s">
        <v>10</v>
      </c>
      <c r="E5" s="45" t="s">
        <v>11</v>
      </c>
      <c r="F5" s="45" t="s">
        <v>12</v>
      </c>
      <c r="G5" s="46" t="s">
        <v>13</v>
      </c>
      <c r="H5" s="47" t="s">
        <v>14</v>
      </c>
      <c r="I5" s="48" t="s">
        <v>9</v>
      </c>
      <c r="J5" s="44" t="s">
        <v>10</v>
      </c>
      <c r="K5" s="45" t="s">
        <v>11</v>
      </c>
      <c r="L5" s="45" t="s">
        <v>12</v>
      </c>
      <c r="M5" s="46" t="s">
        <v>13</v>
      </c>
      <c r="N5" s="47" t="s">
        <v>14</v>
      </c>
    </row>
    <row r="6" spans="1:14" s="11" customFormat="1" ht="17" customHeight="1" x14ac:dyDescent="0.2">
      <c r="A6" s="58" t="s">
        <v>62</v>
      </c>
      <c r="B6" s="59" t="s">
        <v>59</v>
      </c>
      <c r="C6" s="60">
        <v>31</v>
      </c>
      <c r="D6" s="60">
        <v>29</v>
      </c>
      <c r="E6" s="60">
        <v>7</v>
      </c>
      <c r="F6" s="60">
        <v>7</v>
      </c>
      <c r="G6" s="61">
        <v>7</v>
      </c>
      <c r="H6" s="62">
        <v>81</v>
      </c>
      <c r="I6" s="63">
        <v>33</v>
      </c>
      <c r="J6" s="60">
        <v>34</v>
      </c>
      <c r="K6" s="60">
        <v>9</v>
      </c>
      <c r="L6" s="60">
        <v>8</v>
      </c>
      <c r="M6" s="61">
        <v>9</v>
      </c>
      <c r="N6" s="62">
        <v>93</v>
      </c>
    </row>
    <row r="7" spans="1:14" s="11" customFormat="1" ht="17" customHeight="1" x14ac:dyDescent="0.2">
      <c r="A7" s="58" t="s">
        <v>35</v>
      </c>
      <c r="B7" s="59" t="s">
        <v>48</v>
      </c>
      <c r="C7" s="64">
        <v>11</v>
      </c>
      <c r="D7" s="64">
        <v>21</v>
      </c>
      <c r="E7" s="64">
        <v>8</v>
      </c>
      <c r="F7" s="64">
        <v>7</v>
      </c>
      <c r="G7" s="65">
        <v>6</v>
      </c>
      <c r="H7" s="62">
        <v>53</v>
      </c>
      <c r="I7" s="66">
        <v>28</v>
      </c>
      <c r="J7" s="64">
        <v>32</v>
      </c>
      <c r="K7" s="64">
        <v>7</v>
      </c>
      <c r="L7" s="64">
        <v>8</v>
      </c>
      <c r="M7" s="65">
        <v>9</v>
      </c>
      <c r="N7" s="62">
        <v>84</v>
      </c>
    </row>
    <row r="8" spans="1:14" s="11" customFormat="1" ht="17" customHeight="1" x14ac:dyDescent="0.2">
      <c r="A8" s="58" t="s">
        <v>63</v>
      </c>
      <c r="B8" s="59" t="s">
        <v>83</v>
      </c>
      <c r="C8" s="64">
        <v>21</v>
      </c>
      <c r="D8" s="64">
        <v>28</v>
      </c>
      <c r="E8" s="64">
        <v>5</v>
      </c>
      <c r="F8" s="64">
        <v>6</v>
      </c>
      <c r="G8" s="65">
        <v>7</v>
      </c>
      <c r="H8" s="62">
        <v>67</v>
      </c>
      <c r="I8" s="66">
        <v>21</v>
      </c>
      <c r="J8" s="64">
        <v>32</v>
      </c>
      <c r="K8" s="64">
        <v>5</v>
      </c>
      <c r="L8" s="64">
        <v>6</v>
      </c>
      <c r="M8" s="65">
        <v>8</v>
      </c>
      <c r="N8" s="62">
        <v>72</v>
      </c>
    </row>
    <row r="9" spans="1:14" s="11" customFormat="1" ht="17" customHeight="1" x14ac:dyDescent="0.2">
      <c r="A9" s="58" t="s">
        <v>72</v>
      </c>
      <c r="B9" s="59" t="s">
        <v>73</v>
      </c>
      <c r="C9" s="64">
        <v>0</v>
      </c>
      <c r="D9" s="64">
        <v>0</v>
      </c>
      <c r="E9" s="64">
        <v>0</v>
      </c>
      <c r="F9" s="64">
        <v>0</v>
      </c>
      <c r="G9" s="65">
        <v>0</v>
      </c>
      <c r="H9" s="62">
        <v>0</v>
      </c>
      <c r="I9" s="66">
        <v>0</v>
      </c>
      <c r="J9" s="64">
        <v>0</v>
      </c>
      <c r="K9" s="64">
        <v>0</v>
      </c>
      <c r="L9" s="64">
        <v>0</v>
      </c>
      <c r="M9" s="65">
        <v>0</v>
      </c>
      <c r="N9" s="62">
        <v>0</v>
      </c>
    </row>
    <row r="10" spans="1:14" s="11" customFormat="1" ht="17" customHeight="1" x14ac:dyDescent="0.2">
      <c r="A10" s="58" t="s">
        <v>42</v>
      </c>
      <c r="B10" s="59" t="s">
        <v>56</v>
      </c>
      <c r="C10" s="64">
        <v>19</v>
      </c>
      <c r="D10" s="64">
        <v>29</v>
      </c>
      <c r="E10" s="64">
        <v>6</v>
      </c>
      <c r="F10" s="64">
        <v>7</v>
      </c>
      <c r="G10" s="65">
        <v>7</v>
      </c>
      <c r="H10" s="62">
        <v>68</v>
      </c>
      <c r="I10" s="64">
        <v>25</v>
      </c>
      <c r="J10" s="64">
        <v>29</v>
      </c>
      <c r="K10" s="64">
        <v>8</v>
      </c>
      <c r="L10" s="64">
        <v>8</v>
      </c>
      <c r="M10" s="65">
        <v>7</v>
      </c>
      <c r="N10" s="62">
        <v>77</v>
      </c>
    </row>
    <row r="11" spans="1:14" s="11" customFormat="1" ht="17" customHeight="1" x14ac:dyDescent="0.2">
      <c r="A11" s="58" t="s">
        <v>40</v>
      </c>
      <c r="B11" s="59" t="s">
        <v>78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62">
        <v>0</v>
      </c>
      <c r="I11" s="64">
        <v>0</v>
      </c>
      <c r="J11" s="64">
        <v>0</v>
      </c>
      <c r="K11" s="64">
        <v>0</v>
      </c>
      <c r="L11" s="64">
        <v>0</v>
      </c>
      <c r="M11" s="65">
        <v>0</v>
      </c>
      <c r="N11" s="62">
        <v>0</v>
      </c>
    </row>
    <row r="12" spans="1:14" s="11" customFormat="1" ht="17" customHeight="1" x14ac:dyDescent="0.2">
      <c r="A12" s="58" t="s">
        <v>39</v>
      </c>
      <c r="B12" s="59" t="s">
        <v>52</v>
      </c>
      <c r="C12" s="64">
        <v>27</v>
      </c>
      <c r="D12" s="64">
        <v>30</v>
      </c>
      <c r="E12" s="64">
        <v>6</v>
      </c>
      <c r="F12" s="64">
        <v>6</v>
      </c>
      <c r="G12" s="65">
        <v>7</v>
      </c>
      <c r="H12" s="62">
        <v>76</v>
      </c>
      <c r="I12" s="64">
        <v>24</v>
      </c>
      <c r="J12" s="67">
        <v>28</v>
      </c>
      <c r="K12" s="64">
        <v>8</v>
      </c>
      <c r="L12" s="64">
        <v>8</v>
      </c>
      <c r="M12" s="65">
        <v>7</v>
      </c>
      <c r="N12" s="62">
        <v>75</v>
      </c>
    </row>
    <row r="13" spans="1:14" s="11" customFormat="1" ht="17" customHeight="1" x14ac:dyDescent="0.2">
      <c r="A13" s="58" t="s">
        <v>44</v>
      </c>
      <c r="B13" s="59" t="s">
        <v>58</v>
      </c>
      <c r="C13" s="64">
        <v>19</v>
      </c>
      <c r="D13" s="64">
        <v>21</v>
      </c>
      <c r="E13" s="64">
        <v>6</v>
      </c>
      <c r="F13" s="64">
        <v>6</v>
      </c>
      <c r="G13" s="65">
        <v>6</v>
      </c>
      <c r="H13" s="62">
        <v>58</v>
      </c>
      <c r="I13" s="64">
        <v>19</v>
      </c>
      <c r="J13" s="67">
        <v>26</v>
      </c>
      <c r="K13" s="64">
        <v>7</v>
      </c>
      <c r="L13" s="64">
        <v>6</v>
      </c>
      <c r="M13" s="65">
        <v>6</v>
      </c>
      <c r="N13" s="62">
        <v>64</v>
      </c>
    </row>
    <row r="14" spans="1:14" s="11" customFormat="1" ht="17" customHeight="1" x14ac:dyDescent="0.2">
      <c r="A14" s="58" t="s">
        <v>36</v>
      </c>
      <c r="B14" s="59" t="s">
        <v>49</v>
      </c>
      <c r="C14" s="64">
        <v>23</v>
      </c>
      <c r="D14" s="64">
        <v>21</v>
      </c>
      <c r="E14" s="64">
        <v>6</v>
      </c>
      <c r="F14" s="64">
        <v>5</v>
      </c>
      <c r="G14" s="65">
        <v>6</v>
      </c>
      <c r="H14" s="62">
        <v>61</v>
      </c>
      <c r="I14" s="64">
        <v>28</v>
      </c>
      <c r="J14" s="67">
        <v>23</v>
      </c>
      <c r="K14" s="64">
        <v>6</v>
      </c>
      <c r="L14" s="64">
        <v>6</v>
      </c>
      <c r="M14" s="65">
        <v>6</v>
      </c>
      <c r="N14" s="62">
        <v>69</v>
      </c>
    </row>
    <row r="15" spans="1:14" s="11" customFormat="1" ht="17" customHeight="1" x14ac:dyDescent="0.2">
      <c r="A15" s="58" t="s">
        <v>34</v>
      </c>
      <c r="B15" s="59" t="s">
        <v>45</v>
      </c>
      <c r="C15" s="64">
        <v>30</v>
      </c>
      <c r="D15" s="64">
        <v>24</v>
      </c>
      <c r="E15" s="64">
        <v>8</v>
      </c>
      <c r="F15" s="64">
        <v>6</v>
      </c>
      <c r="G15" s="65">
        <v>7</v>
      </c>
      <c r="H15" s="62">
        <v>75</v>
      </c>
      <c r="I15" s="64">
        <v>25</v>
      </c>
      <c r="J15" s="67">
        <v>24</v>
      </c>
      <c r="K15" s="64">
        <v>6</v>
      </c>
      <c r="L15" s="64">
        <v>5</v>
      </c>
      <c r="M15" s="65">
        <v>5</v>
      </c>
      <c r="N15" s="62">
        <v>65</v>
      </c>
    </row>
    <row r="16" spans="1:14" s="11" customFormat="1" ht="17" customHeight="1" x14ac:dyDescent="0.2">
      <c r="A16" s="58" t="s">
        <v>65</v>
      </c>
      <c r="B16" s="59" t="s">
        <v>74</v>
      </c>
      <c r="C16" s="64">
        <v>21</v>
      </c>
      <c r="D16" s="64">
        <v>25</v>
      </c>
      <c r="E16" s="64">
        <v>2</v>
      </c>
      <c r="F16" s="64">
        <v>5</v>
      </c>
      <c r="G16" s="65">
        <v>5</v>
      </c>
      <c r="H16" s="62">
        <v>58</v>
      </c>
      <c r="I16" s="64">
        <v>0</v>
      </c>
      <c r="J16" s="67">
        <v>0</v>
      </c>
      <c r="K16" s="64">
        <v>0</v>
      </c>
      <c r="L16" s="64">
        <v>0</v>
      </c>
      <c r="M16" s="65">
        <v>0</v>
      </c>
      <c r="N16" s="62">
        <v>0</v>
      </c>
    </row>
    <row r="17" spans="1:14" s="11" customFormat="1" ht="17" customHeight="1" x14ac:dyDescent="0.2">
      <c r="A17" s="58" t="s">
        <v>98</v>
      </c>
      <c r="B17" s="59" t="s">
        <v>92</v>
      </c>
      <c r="C17" s="64">
        <v>21</v>
      </c>
      <c r="D17" s="20">
        <v>24</v>
      </c>
      <c r="E17" s="64">
        <v>5</v>
      </c>
      <c r="F17" s="64">
        <v>6</v>
      </c>
      <c r="G17" s="65">
        <v>6</v>
      </c>
      <c r="H17" s="62">
        <v>62</v>
      </c>
      <c r="I17" s="64">
        <v>25</v>
      </c>
      <c r="J17" s="67">
        <v>31</v>
      </c>
      <c r="K17" s="64">
        <v>6</v>
      </c>
      <c r="L17" s="64">
        <v>6</v>
      </c>
      <c r="M17" s="65">
        <v>6</v>
      </c>
      <c r="N17" s="62">
        <v>74</v>
      </c>
    </row>
    <row r="18" spans="1:14" s="11" customFormat="1" ht="17" customHeight="1" x14ac:dyDescent="0.2">
      <c r="A18" s="58" t="s">
        <v>66</v>
      </c>
      <c r="B18" s="59" t="s">
        <v>77</v>
      </c>
      <c r="C18" s="64">
        <v>31</v>
      </c>
      <c r="D18" s="22">
        <v>33</v>
      </c>
      <c r="E18" s="64">
        <v>6</v>
      </c>
      <c r="F18" s="64">
        <v>6</v>
      </c>
      <c r="G18" s="65">
        <v>7</v>
      </c>
      <c r="H18" s="62">
        <v>83</v>
      </c>
      <c r="I18" s="64">
        <v>22</v>
      </c>
      <c r="J18" s="67">
        <v>30</v>
      </c>
      <c r="K18" s="64">
        <v>6</v>
      </c>
      <c r="L18" s="64">
        <v>7</v>
      </c>
      <c r="M18" s="65">
        <v>7</v>
      </c>
      <c r="N18" s="62">
        <v>72</v>
      </c>
    </row>
    <row r="19" spans="1:14" s="11" customFormat="1" ht="17" customHeight="1" x14ac:dyDescent="0.2">
      <c r="A19" s="58" t="s">
        <v>86</v>
      </c>
      <c r="B19" s="59" t="s">
        <v>57</v>
      </c>
      <c r="C19" s="64">
        <v>19</v>
      </c>
      <c r="D19" s="22">
        <v>27</v>
      </c>
      <c r="E19" s="64">
        <v>6</v>
      </c>
      <c r="F19" s="64">
        <v>7</v>
      </c>
      <c r="G19" s="65">
        <v>7</v>
      </c>
      <c r="H19" s="62">
        <v>66</v>
      </c>
      <c r="I19" s="64">
        <v>0</v>
      </c>
      <c r="J19" s="67">
        <v>0</v>
      </c>
      <c r="K19" s="64">
        <v>0</v>
      </c>
      <c r="L19" s="64">
        <v>0</v>
      </c>
      <c r="M19" s="65">
        <v>0</v>
      </c>
      <c r="N19" s="62">
        <v>0</v>
      </c>
    </row>
    <row r="20" spans="1:14" s="11" customFormat="1" ht="17" customHeight="1" x14ac:dyDescent="0.2">
      <c r="A20" s="58" t="s">
        <v>38</v>
      </c>
      <c r="B20" s="59" t="s">
        <v>51</v>
      </c>
      <c r="C20" s="64">
        <v>24</v>
      </c>
      <c r="D20" s="22">
        <v>31</v>
      </c>
      <c r="E20" s="64">
        <v>6</v>
      </c>
      <c r="F20" s="64">
        <v>7</v>
      </c>
      <c r="G20" s="65">
        <v>8</v>
      </c>
      <c r="H20" s="62">
        <v>76</v>
      </c>
      <c r="I20" s="64">
        <v>19</v>
      </c>
      <c r="J20" s="67">
        <v>26</v>
      </c>
      <c r="K20" s="64">
        <v>7</v>
      </c>
      <c r="L20" s="64">
        <v>7</v>
      </c>
      <c r="M20" s="65">
        <v>8</v>
      </c>
      <c r="N20" s="62">
        <v>67</v>
      </c>
    </row>
    <row r="21" spans="1:14" s="11" customFormat="1" ht="17" customHeight="1" x14ac:dyDescent="0.2">
      <c r="A21" s="58" t="s">
        <v>43</v>
      </c>
      <c r="B21" s="59" t="s">
        <v>32</v>
      </c>
      <c r="C21" s="64">
        <v>29</v>
      </c>
      <c r="D21" s="22">
        <v>32</v>
      </c>
      <c r="E21" s="64">
        <v>8</v>
      </c>
      <c r="F21" s="64">
        <v>7</v>
      </c>
      <c r="G21" s="65">
        <v>7</v>
      </c>
      <c r="H21" s="62">
        <v>83</v>
      </c>
      <c r="I21" s="64">
        <v>21</v>
      </c>
      <c r="J21" s="67">
        <v>31</v>
      </c>
      <c r="K21" s="64">
        <v>6</v>
      </c>
      <c r="L21" s="64">
        <v>5</v>
      </c>
      <c r="M21" s="65">
        <v>5</v>
      </c>
      <c r="N21" s="62">
        <v>68</v>
      </c>
    </row>
    <row r="22" spans="1:14" s="11" customFormat="1" ht="17" customHeight="1" x14ac:dyDescent="0.2">
      <c r="A22" s="58" t="s">
        <v>101</v>
      </c>
      <c r="B22" s="59" t="s">
        <v>99</v>
      </c>
      <c r="C22" s="64">
        <v>30</v>
      </c>
      <c r="D22" s="22">
        <v>27</v>
      </c>
      <c r="E22" s="64">
        <v>6</v>
      </c>
      <c r="F22" s="64">
        <v>5</v>
      </c>
      <c r="G22" s="65">
        <v>6</v>
      </c>
      <c r="H22" s="62">
        <v>74</v>
      </c>
      <c r="I22" s="64">
        <v>26</v>
      </c>
      <c r="J22" s="67">
        <v>26</v>
      </c>
      <c r="K22" s="64">
        <v>6</v>
      </c>
      <c r="L22" s="64">
        <v>5</v>
      </c>
      <c r="M22" s="65">
        <v>5</v>
      </c>
      <c r="N22" s="62">
        <v>68</v>
      </c>
    </row>
    <row r="23" spans="1:14" x14ac:dyDescent="0.2">
      <c r="C23" s="49"/>
      <c r="D23" s="49"/>
      <c r="E23" s="11"/>
    </row>
    <row r="24" spans="1:14" x14ac:dyDescent="0.2">
      <c r="C24" s="11"/>
      <c r="D24" s="11"/>
      <c r="E24" s="11"/>
    </row>
    <row r="25" spans="1:14" x14ac:dyDescent="0.2">
      <c r="B25" s="2"/>
      <c r="C25" s="3"/>
      <c r="D25" s="14"/>
      <c r="E25" s="16"/>
    </row>
    <row r="26" spans="1:14" x14ac:dyDescent="0.2">
      <c r="B26" s="2"/>
      <c r="C26" s="3"/>
      <c r="D26" s="2"/>
    </row>
    <row r="27" spans="1:14" x14ac:dyDescent="0.2">
      <c r="B27" s="2"/>
      <c r="C27" s="3"/>
      <c r="D27" s="2"/>
    </row>
    <row r="28" spans="1:14" x14ac:dyDescent="0.2">
      <c r="B28" s="2"/>
      <c r="C28" s="3"/>
      <c r="E28" s="16"/>
    </row>
    <row r="29" spans="1:14" x14ac:dyDescent="0.2">
      <c r="G29" s="2" t="s">
        <v>102</v>
      </c>
    </row>
    <row r="41" spans="2:6" x14ac:dyDescent="0.2">
      <c r="B41" s="49"/>
      <c r="F41" s="16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J48"/>
  <sheetViews>
    <sheetView topLeftCell="A6" workbookViewId="0">
      <selection activeCell="V43" sqref="V43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32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16384" width="8.83203125" style="1"/>
  </cols>
  <sheetData>
    <row r="1" spans="2:8" ht="6" customHeight="1" x14ac:dyDescent="0.2"/>
    <row r="2" spans="2:8" ht="21" customHeight="1" x14ac:dyDescent="0.2">
      <c r="D2" s="98" t="s">
        <v>93</v>
      </c>
      <c r="E2" s="98"/>
      <c r="F2" s="98"/>
      <c r="G2" s="98"/>
      <c r="H2" s="79"/>
    </row>
    <row r="3" spans="2:8" ht="8" customHeight="1" x14ac:dyDescent="0.2">
      <c r="D3" s="99"/>
      <c r="E3" s="99"/>
      <c r="F3" s="99"/>
      <c r="G3" s="99"/>
      <c r="H3" s="3"/>
    </row>
    <row r="4" spans="2:8" ht="15" customHeight="1" x14ac:dyDescent="0.2">
      <c r="D4" s="99" t="s">
        <v>94</v>
      </c>
      <c r="E4" s="99"/>
      <c r="F4" s="99"/>
      <c r="G4" s="99"/>
      <c r="H4" s="3"/>
    </row>
    <row r="5" spans="2:8" x14ac:dyDescent="0.2">
      <c r="D5" s="100" t="s">
        <v>95</v>
      </c>
      <c r="E5" s="100"/>
      <c r="F5" s="100"/>
      <c r="G5" s="100"/>
      <c r="H5" s="78"/>
    </row>
    <row r="6" spans="2:8" ht="6" customHeight="1" x14ac:dyDescent="0.2">
      <c r="D6" s="102"/>
      <c r="E6" s="102"/>
      <c r="F6" s="102"/>
      <c r="G6" s="102"/>
      <c r="H6" s="80"/>
    </row>
    <row r="7" spans="2:8" ht="16" x14ac:dyDescent="0.2">
      <c r="D7" s="114" t="s">
        <v>20</v>
      </c>
      <c r="E7" s="114"/>
      <c r="F7" s="114"/>
      <c r="G7" s="114"/>
      <c r="H7" s="76"/>
    </row>
    <row r="8" spans="2:8" ht="17" customHeight="1" x14ac:dyDescent="0.2">
      <c r="D8" s="113" t="s">
        <v>33</v>
      </c>
      <c r="E8" s="113"/>
      <c r="F8" s="113"/>
      <c r="G8" s="113"/>
      <c r="H8" s="77"/>
    </row>
    <row r="9" spans="2:8" ht="8" customHeight="1" x14ac:dyDescent="0.2">
      <c r="D9" s="5"/>
      <c r="E9" s="5"/>
    </row>
    <row r="10" spans="2:8" s="4" customFormat="1" ht="31" customHeight="1" x14ac:dyDescent="0.2">
      <c r="B10" s="70" t="s">
        <v>3</v>
      </c>
      <c r="C10" s="70" t="s">
        <v>1</v>
      </c>
      <c r="D10" s="70" t="s">
        <v>0</v>
      </c>
      <c r="E10" s="70" t="s">
        <v>21</v>
      </c>
      <c r="F10" s="70" t="s">
        <v>22</v>
      </c>
      <c r="G10" s="70" t="s">
        <v>28</v>
      </c>
      <c r="H10" s="70"/>
    </row>
    <row r="11" spans="2:8" x14ac:dyDescent="0.2">
      <c r="B11" s="57">
        <v>1</v>
      </c>
      <c r="C11" s="57" t="s">
        <v>62</v>
      </c>
      <c r="D11" s="12" t="s">
        <v>59</v>
      </c>
      <c r="E11" s="17">
        <v>81</v>
      </c>
      <c r="F11" s="18">
        <v>93</v>
      </c>
      <c r="G11" s="71">
        <v>93</v>
      </c>
      <c r="H11" s="75"/>
    </row>
    <row r="12" spans="2:8" x14ac:dyDescent="0.2">
      <c r="B12" s="57">
        <v>2</v>
      </c>
      <c r="C12" s="57" t="s">
        <v>35</v>
      </c>
      <c r="D12" s="12" t="s">
        <v>48</v>
      </c>
      <c r="E12" s="17">
        <v>53</v>
      </c>
      <c r="F12" s="18">
        <v>84</v>
      </c>
      <c r="G12" s="75">
        <v>84</v>
      </c>
      <c r="H12" s="75"/>
    </row>
    <row r="13" spans="2:8" x14ac:dyDescent="0.2">
      <c r="B13" s="57">
        <v>3</v>
      </c>
      <c r="C13" s="57" t="s">
        <v>66</v>
      </c>
      <c r="D13" s="12" t="s">
        <v>77</v>
      </c>
      <c r="E13" s="17">
        <v>83</v>
      </c>
      <c r="F13" s="18">
        <v>72</v>
      </c>
      <c r="G13" s="75">
        <v>83</v>
      </c>
      <c r="H13" s="75"/>
    </row>
    <row r="14" spans="2:8" x14ac:dyDescent="0.2">
      <c r="B14" s="57">
        <v>4</v>
      </c>
      <c r="C14" s="57" t="s">
        <v>43</v>
      </c>
      <c r="D14" s="12" t="s">
        <v>32</v>
      </c>
      <c r="E14" s="17">
        <v>83</v>
      </c>
      <c r="F14" s="18">
        <v>68</v>
      </c>
      <c r="G14" s="75">
        <v>83</v>
      </c>
      <c r="H14" s="75"/>
    </row>
    <row r="15" spans="2:8" x14ac:dyDescent="0.2">
      <c r="B15" s="57">
        <v>5</v>
      </c>
      <c r="C15" s="57" t="s">
        <v>42</v>
      </c>
      <c r="D15" s="12" t="s">
        <v>56</v>
      </c>
      <c r="E15" s="17">
        <v>68</v>
      </c>
      <c r="F15" s="18">
        <v>77</v>
      </c>
      <c r="G15" s="75">
        <v>77</v>
      </c>
      <c r="H15" s="75"/>
    </row>
    <row r="16" spans="2:8" x14ac:dyDescent="0.2">
      <c r="B16" s="57">
        <v>6</v>
      </c>
      <c r="C16" s="57" t="s">
        <v>39</v>
      </c>
      <c r="D16" s="12" t="s">
        <v>52</v>
      </c>
      <c r="E16" s="17">
        <v>76</v>
      </c>
      <c r="F16" s="18">
        <v>75</v>
      </c>
      <c r="G16" s="75">
        <v>76</v>
      </c>
      <c r="H16" s="75"/>
    </row>
    <row r="17" spans="2:8" x14ac:dyDescent="0.2">
      <c r="B17" s="57">
        <v>7</v>
      </c>
      <c r="C17" s="57" t="s">
        <v>38</v>
      </c>
      <c r="D17" s="12" t="s">
        <v>51</v>
      </c>
      <c r="E17" s="17">
        <v>76</v>
      </c>
      <c r="F17" s="18">
        <v>67</v>
      </c>
      <c r="G17" s="75">
        <v>76</v>
      </c>
      <c r="H17" s="75"/>
    </row>
    <row r="18" spans="2:8" x14ac:dyDescent="0.2">
      <c r="B18" s="57">
        <v>8</v>
      </c>
      <c r="C18" s="57" t="s">
        <v>34</v>
      </c>
      <c r="D18" s="12" t="s">
        <v>45</v>
      </c>
      <c r="E18" s="17">
        <v>75</v>
      </c>
      <c r="F18" s="18">
        <v>65</v>
      </c>
      <c r="G18" s="75">
        <v>75</v>
      </c>
      <c r="H18" s="75"/>
    </row>
    <row r="19" spans="2:8" x14ac:dyDescent="0.2">
      <c r="B19" s="57">
        <v>9</v>
      </c>
      <c r="C19" s="57" t="s">
        <v>101</v>
      </c>
      <c r="D19" s="12" t="s">
        <v>99</v>
      </c>
      <c r="E19" s="17">
        <v>74</v>
      </c>
      <c r="F19" s="18">
        <v>68</v>
      </c>
      <c r="G19" s="75">
        <v>74</v>
      </c>
      <c r="H19" s="75"/>
    </row>
    <row r="20" spans="2:8" x14ac:dyDescent="0.2">
      <c r="B20" s="57">
        <v>10</v>
      </c>
      <c r="C20" s="57" t="s">
        <v>98</v>
      </c>
      <c r="D20" s="12" t="s">
        <v>92</v>
      </c>
      <c r="E20" s="17">
        <v>62</v>
      </c>
      <c r="F20" s="18">
        <v>74</v>
      </c>
      <c r="G20" s="75">
        <v>74</v>
      </c>
      <c r="H20" s="75"/>
    </row>
    <row r="21" spans="2:8" x14ac:dyDescent="0.2">
      <c r="B21" s="57">
        <v>11</v>
      </c>
      <c r="C21" s="57" t="s">
        <v>63</v>
      </c>
      <c r="D21" s="12" t="s">
        <v>83</v>
      </c>
      <c r="E21" s="17">
        <v>67</v>
      </c>
      <c r="F21" s="18">
        <v>72</v>
      </c>
      <c r="G21" s="75">
        <v>72</v>
      </c>
      <c r="H21" s="75"/>
    </row>
    <row r="22" spans="2:8" x14ac:dyDescent="0.2">
      <c r="B22" s="57">
        <v>12</v>
      </c>
      <c r="C22" s="57" t="s">
        <v>36</v>
      </c>
      <c r="D22" s="12" t="s">
        <v>49</v>
      </c>
      <c r="E22" s="17">
        <v>61</v>
      </c>
      <c r="F22" s="18">
        <v>69</v>
      </c>
      <c r="G22" s="75">
        <v>69</v>
      </c>
      <c r="H22" s="75"/>
    </row>
    <row r="23" spans="2:8" x14ac:dyDescent="0.2">
      <c r="B23" s="57">
        <v>13</v>
      </c>
      <c r="C23" s="57" t="s">
        <v>86</v>
      </c>
      <c r="D23" s="12" t="s">
        <v>57</v>
      </c>
      <c r="E23" s="17">
        <v>66</v>
      </c>
      <c r="F23" s="18">
        <v>0</v>
      </c>
      <c r="G23" s="75">
        <v>66</v>
      </c>
      <c r="H23" s="75"/>
    </row>
    <row r="24" spans="2:8" x14ac:dyDescent="0.2">
      <c r="B24" s="57">
        <v>14</v>
      </c>
      <c r="C24" s="57" t="s">
        <v>44</v>
      </c>
      <c r="D24" s="12" t="s">
        <v>58</v>
      </c>
      <c r="E24" s="17">
        <v>58</v>
      </c>
      <c r="F24" s="18">
        <v>64</v>
      </c>
      <c r="G24" s="75">
        <v>64</v>
      </c>
      <c r="H24" s="75"/>
    </row>
    <row r="25" spans="2:8" ht="16" thickBot="1" x14ac:dyDescent="0.25">
      <c r="B25" s="92">
        <v>15</v>
      </c>
      <c r="C25" s="92" t="s">
        <v>65</v>
      </c>
      <c r="D25" s="93" t="s">
        <v>74</v>
      </c>
      <c r="E25" s="94">
        <v>58</v>
      </c>
      <c r="F25" s="95">
        <v>0</v>
      </c>
      <c r="G25" s="96">
        <v>58</v>
      </c>
      <c r="H25" s="75"/>
    </row>
    <row r="26" spans="2:8" x14ac:dyDescent="0.2">
      <c r="B26" s="57">
        <v>16</v>
      </c>
      <c r="C26" s="57" t="s">
        <v>72</v>
      </c>
      <c r="D26" s="12" t="s">
        <v>73</v>
      </c>
      <c r="E26" s="17">
        <v>0</v>
      </c>
      <c r="F26" s="18">
        <v>0</v>
      </c>
      <c r="G26" s="75">
        <v>0</v>
      </c>
      <c r="H26" s="75"/>
    </row>
    <row r="27" spans="2:8" x14ac:dyDescent="0.2">
      <c r="B27" s="57">
        <v>17</v>
      </c>
      <c r="C27" s="57" t="s">
        <v>40</v>
      </c>
      <c r="D27" s="12" t="s">
        <v>78</v>
      </c>
      <c r="E27" s="17">
        <v>0</v>
      </c>
      <c r="F27" s="18">
        <v>0</v>
      </c>
      <c r="G27" s="75">
        <v>0</v>
      </c>
      <c r="H27" s="75"/>
    </row>
    <row r="28" spans="2:8" ht="9" customHeight="1" x14ac:dyDescent="0.2">
      <c r="B28" s="74"/>
      <c r="C28" s="57"/>
    </row>
    <row r="29" spans="2:8" x14ac:dyDescent="0.2">
      <c r="B29" s="74" t="s">
        <v>103</v>
      </c>
      <c r="C29" s="82"/>
      <c r="D29" s="13"/>
    </row>
    <row r="30" spans="2:8" x14ac:dyDescent="0.2">
      <c r="B30" s="83"/>
      <c r="C30" s="57"/>
    </row>
    <row r="31" spans="2:8" x14ac:dyDescent="0.2">
      <c r="B31" s="84" t="s">
        <v>7</v>
      </c>
      <c r="C31" s="57"/>
      <c r="E31" s="1"/>
      <c r="F31" s="14" t="s">
        <v>5</v>
      </c>
    </row>
    <row r="32" spans="2:8" x14ac:dyDescent="0.2">
      <c r="B32" s="84"/>
      <c r="C32" s="57"/>
      <c r="D32" s="2"/>
      <c r="E32" s="1"/>
      <c r="F32" s="3"/>
    </row>
    <row r="33" spans="2:6" x14ac:dyDescent="0.2">
      <c r="B33" s="2"/>
      <c r="D33" s="2"/>
      <c r="E33" s="1"/>
      <c r="F33" s="3"/>
    </row>
    <row r="34" spans="2:6" x14ac:dyDescent="0.2">
      <c r="B34" s="2" t="s">
        <v>6</v>
      </c>
      <c r="E34" s="1"/>
      <c r="F34" s="15" t="s">
        <v>8</v>
      </c>
    </row>
    <row r="42" spans="2:6" ht="17" x14ac:dyDescent="0.2">
      <c r="C42" s="7"/>
      <c r="D42" s="7"/>
    </row>
    <row r="43" spans="2:6" x14ac:dyDescent="0.2">
      <c r="C43" s="1"/>
      <c r="D43" s="6"/>
    </row>
    <row r="44" spans="2:6" x14ac:dyDescent="0.2">
      <c r="C44" s="8"/>
      <c r="D44" s="8"/>
    </row>
    <row r="45" spans="2:6" x14ac:dyDescent="0.2">
      <c r="C45" s="9"/>
      <c r="D45" s="9"/>
    </row>
    <row r="46" spans="2:6" x14ac:dyDescent="0.2">
      <c r="C46" s="1"/>
      <c r="D46" s="6"/>
    </row>
    <row r="47" spans="2:6" ht="16" x14ac:dyDescent="0.2">
      <c r="C47" s="34"/>
      <c r="D47" s="34"/>
    </row>
    <row r="48" spans="2:6" ht="16" x14ac:dyDescent="0.2">
      <c r="C48" s="10"/>
      <c r="D48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47C1-5FD2-AA4C-A529-24DBBC6EF2A6}">
  <sheetPr>
    <pageSetUpPr fitToPage="1"/>
  </sheetPr>
  <dimension ref="A2:U36"/>
  <sheetViews>
    <sheetView workbookViewId="0">
      <selection activeCell="R36" sqref="R36"/>
    </sheetView>
  </sheetViews>
  <sheetFormatPr baseColWidth="10" defaultColWidth="11" defaultRowHeight="14" x14ac:dyDescent="0.2"/>
  <cols>
    <col min="1" max="2" width="4.1640625" style="19" customWidth="1"/>
    <col min="3" max="3" width="16.5" style="32" customWidth="1"/>
    <col min="4" max="5" width="4.1640625" style="19" customWidth="1"/>
    <col min="6" max="6" width="16.5" style="32" customWidth="1"/>
    <col min="7" max="8" width="4.1640625" style="19" customWidth="1"/>
    <col min="9" max="9" width="16.5" style="32" customWidth="1"/>
    <col min="10" max="11" width="4.1640625" style="19" customWidth="1"/>
    <col min="12" max="12" width="16.5" style="20" customWidth="1"/>
    <col min="13" max="14" width="4.1640625" style="19" customWidth="1"/>
    <col min="15" max="15" width="16.5" style="32" customWidth="1"/>
    <col min="16" max="17" width="4.1640625" style="19" customWidth="1"/>
    <col min="18" max="18" width="16.5" style="32" customWidth="1"/>
    <col min="19" max="20" width="4.1640625" style="20" customWidth="1"/>
    <col min="21" max="21" width="16.5" style="32" customWidth="1"/>
    <col min="22" max="16384" width="11" style="20"/>
  </cols>
  <sheetData>
    <row r="2" spans="1:21" ht="17" x14ac:dyDescent="0.2">
      <c r="H2" s="117" t="s">
        <v>97</v>
      </c>
      <c r="I2" s="117"/>
      <c r="J2" s="117"/>
      <c r="K2" s="117"/>
      <c r="L2" s="117"/>
      <c r="M2" s="117"/>
      <c r="N2" s="117"/>
      <c r="O2" s="117"/>
    </row>
    <row r="3" spans="1:21" x14ac:dyDescent="0.2">
      <c r="H3" s="118" t="s">
        <v>94</v>
      </c>
      <c r="I3" s="118"/>
      <c r="J3" s="118"/>
      <c r="K3" s="118"/>
      <c r="L3" s="118"/>
      <c r="M3" s="118"/>
      <c r="N3" s="118"/>
      <c r="O3" s="118"/>
    </row>
    <row r="4" spans="1:21" x14ac:dyDescent="0.2">
      <c r="H4" s="119" t="s">
        <v>95</v>
      </c>
      <c r="I4" s="119"/>
      <c r="J4" s="119"/>
      <c r="K4" s="119"/>
      <c r="L4" s="119"/>
      <c r="M4" s="119"/>
      <c r="N4" s="119"/>
      <c r="O4" s="119"/>
    </row>
    <row r="5" spans="1:21" ht="6" customHeight="1" x14ac:dyDescent="0.2">
      <c r="H5" s="32"/>
      <c r="J5" s="32"/>
      <c r="K5" s="32"/>
      <c r="L5" s="32"/>
      <c r="M5" s="32"/>
      <c r="N5" s="32"/>
    </row>
    <row r="6" spans="1:21" ht="15" customHeight="1" x14ac:dyDescent="0.2">
      <c r="H6" s="117" t="s">
        <v>33</v>
      </c>
      <c r="I6" s="117"/>
      <c r="J6" s="117"/>
      <c r="K6" s="117"/>
      <c r="L6" s="117"/>
      <c r="M6" s="117"/>
      <c r="N6" s="117"/>
      <c r="O6" s="117"/>
    </row>
    <row r="7" spans="1:21" s="55" customFormat="1" ht="20" customHeight="1" x14ac:dyDescent="0.2">
      <c r="B7" s="31"/>
      <c r="C7" s="30" t="s">
        <v>23</v>
      </c>
      <c r="E7" s="31"/>
      <c r="F7" s="30" t="s">
        <v>24</v>
      </c>
      <c r="H7" s="31"/>
      <c r="I7" s="30" t="s">
        <v>25</v>
      </c>
      <c r="O7" s="30" t="s">
        <v>25</v>
      </c>
      <c r="Q7" s="31"/>
      <c r="R7" s="30" t="s">
        <v>24</v>
      </c>
      <c r="U7" s="30" t="s">
        <v>23</v>
      </c>
    </row>
    <row r="8" spans="1:21" s="55" customFormat="1" ht="6" customHeight="1" x14ac:dyDescent="0.2">
      <c r="B8" s="31"/>
      <c r="C8" s="30"/>
      <c r="E8" s="31"/>
      <c r="F8" s="30"/>
      <c r="H8" s="31"/>
      <c r="I8" s="30"/>
      <c r="O8" s="30"/>
      <c r="Q8" s="31"/>
      <c r="R8" s="30"/>
      <c r="U8" s="30"/>
    </row>
    <row r="9" spans="1:21" ht="20" customHeight="1" x14ac:dyDescent="0.2">
      <c r="A9" s="21">
        <v>1</v>
      </c>
      <c r="B9" s="72" t="s">
        <v>62</v>
      </c>
      <c r="C9" s="72" t="s">
        <v>59</v>
      </c>
      <c r="J9" s="20"/>
      <c r="K9" s="20"/>
      <c r="M9" s="20"/>
      <c r="N9" s="20"/>
      <c r="S9" s="21">
        <v>2</v>
      </c>
      <c r="T9" s="72" t="s">
        <v>35</v>
      </c>
      <c r="U9" s="72" t="s">
        <v>48</v>
      </c>
    </row>
    <row r="10" spans="1:21" ht="20" customHeight="1" x14ac:dyDescent="0.2">
      <c r="A10" s="21">
        <v>16</v>
      </c>
      <c r="B10" s="97"/>
      <c r="C10" s="97"/>
      <c r="J10" s="20"/>
      <c r="K10" s="20"/>
      <c r="M10" s="20"/>
      <c r="N10" s="20"/>
      <c r="S10" s="21">
        <v>15</v>
      </c>
      <c r="T10" s="72" t="s">
        <v>65</v>
      </c>
      <c r="U10" s="72" t="s">
        <v>74</v>
      </c>
    </row>
    <row r="11" spans="1:21" ht="20" customHeight="1" x14ac:dyDescent="0.2">
      <c r="D11" s="23"/>
      <c r="J11" s="20"/>
      <c r="K11" s="20"/>
      <c r="L11" s="56"/>
      <c r="S11" s="68"/>
      <c r="U11" s="33"/>
    </row>
    <row r="12" spans="1:21" ht="20" customHeight="1" x14ac:dyDescent="0.2">
      <c r="D12" s="21">
        <v>1</v>
      </c>
      <c r="E12" s="72" t="s">
        <v>62</v>
      </c>
      <c r="F12" s="72" t="s">
        <v>59</v>
      </c>
      <c r="J12" s="20"/>
      <c r="K12" s="20"/>
      <c r="P12" s="21">
        <v>2</v>
      </c>
      <c r="Q12" s="72" t="s">
        <v>35</v>
      </c>
      <c r="R12" s="72" t="s">
        <v>48</v>
      </c>
      <c r="U12" s="33"/>
    </row>
    <row r="13" spans="1:21" ht="20" customHeight="1" x14ac:dyDescent="0.2">
      <c r="D13" s="21">
        <v>9</v>
      </c>
      <c r="E13" s="72" t="s">
        <v>101</v>
      </c>
      <c r="F13" s="72" t="s">
        <v>99</v>
      </c>
      <c r="J13" s="25"/>
      <c r="K13" s="25"/>
      <c r="L13" s="26"/>
      <c r="P13" s="21">
        <v>7</v>
      </c>
      <c r="Q13" s="72" t="s">
        <v>38</v>
      </c>
      <c r="R13" s="72" t="s">
        <v>51</v>
      </c>
      <c r="U13" s="33"/>
    </row>
    <row r="14" spans="1:21" ht="20" customHeight="1" x14ac:dyDescent="0.2">
      <c r="D14" s="24"/>
      <c r="E14" s="25"/>
      <c r="F14" s="33"/>
      <c r="G14" s="24"/>
      <c r="J14" s="115" t="s">
        <v>26</v>
      </c>
      <c r="K14" s="115"/>
      <c r="L14" s="115"/>
      <c r="P14" s="27"/>
      <c r="S14" s="69"/>
      <c r="U14" s="33"/>
    </row>
    <row r="15" spans="1:21" ht="20" customHeight="1" x14ac:dyDescent="0.2">
      <c r="A15" s="21">
        <v>8</v>
      </c>
      <c r="B15" s="72" t="s">
        <v>34</v>
      </c>
      <c r="C15" s="72" t="s">
        <v>45</v>
      </c>
      <c r="G15" s="24"/>
      <c r="J15" s="21">
        <v>1</v>
      </c>
      <c r="K15" s="72" t="s">
        <v>62</v>
      </c>
      <c r="L15" s="72" t="s">
        <v>59</v>
      </c>
      <c r="P15" s="24"/>
      <c r="S15" s="21">
        <v>7</v>
      </c>
      <c r="T15" s="72" t="s">
        <v>38</v>
      </c>
      <c r="U15" s="72" t="s">
        <v>51</v>
      </c>
    </row>
    <row r="16" spans="1:21" ht="20" customHeight="1" x14ac:dyDescent="0.2">
      <c r="A16" s="21">
        <v>9</v>
      </c>
      <c r="B16" s="72" t="s">
        <v>101</v>
      </c>
      <c r="C16" s="72" t="s">
        <v>99</v>
      </c>
      <c r="G16" s="24"/>
      <c r="J16" s="21">
        <v>7</v>
      </c>
      <c r="K16" s="72" t="s">
        <v>38</v>
      </c>
      <c r="L16" s="72" t="s">
        <v>51</v>
      </c>
      <c r="P16" s="24"/>
      <c r="S16" s="21">
        <v>10</v>
      </c>
      <c r="T16" s="72" t="s">
        <v>98</v>
      </c>
      <c r="U16" s="72" t="s">
        <v>92</v>
      </c>
    </row>
    <row r="17" spans="1:21" ht="20" customHeight="1" x14ac:dyDescent="0.2">
      <c r="G17" s="24"/>
      <c r="J17" s="24"/>
      <c r="M17" s="23"/>
      <c r="P17" s="24"/>
    </row>
    <row r="18" spans="1:21" ht="20" customHeight="1" x14ac:dyDescent="0.2">
      <c r="D18" s="25"/>
      <c r="E18" s="25"/>
      <c r="F18" s="33"/>
      <c r="G18" s="21">
        <v>1</v>
      </c>
      <c r="H18" s="72" t="s">
        <v>62</v>
      </c>
      <c r="I18" s="72" t="s">
        <v>59</v>
      </c>
      <c r="M18" s="21">
        <v>6</v>
      </c>
      <c r="N18" s="72" t="s">
        <v>39</v>
      </c>
      <c r="O18" s="72" t="s">
        <v>52</v>
      </c>
    </row>
    <row r="19" spans="1:21" ht="20" customHeight="1" x14ac:dyDescent="0.2">
      <c r="D19" s="25"/>
      <c r="E19" s="25"/>
      <c r="F19" s="33"/>
      <c r="G19" s="21">
        <v>4</v>
      </c>
      <c r="H19" s="72" t="s">
        <v>43</v>
      </c>
      <c r="I19" s="72" t="s">
        <v>32</v>
      </c>
      <c r="L19" s="28"/>
      <c r="M19" s="21">
        <v>7</v>
      </c>
      <c r="N19" s="72" t="s">
        <v>38</v>
      </c>
      <c r="O19" s="72" t="s">
        <v>51</v>
      </c>
    </row>
    <row r="20" spans="1:21" ht="20" customHeight="1" x14ac:dyDescent="0.2">
      <c r="G20" s="24"/>
      <c r="J20" s="25"/>
      <c r="K20" s="25"/>
      <c r="L20" s="29"/>
      <c r="P20" s="24"/>
    </row>
    <row r="21" spans="1:21" ht="20" customHeight="1" x14ac:dyDescent="0.2">
      <c r="A21" s="21">
        <v>4</v>
      </c>
      <c r="B21" s="72" t="s">
        <v>43</v>
      </c>
      <c r="C21" s="72" t="s">
        <v>32</v>
      </c>
      <c r="G21" s="24"/>
      <c r="J21" s="116" t="s">
        <v>27</v>
      </c>
      <c r="K21" s="116"/>
      <c r="L21" s="116"/>
      <c r="P21" s="24"/>
      <c r="S21" s="21">
        <v>3</v>
      </c>
      <c r="T21" s="72" t="s">
        <v>66</v>
      </c>
      <c r="U21" s="72" t="s">
        <v>77</v>
      </c>
    </row>
    <row r="22" spans="1:21" ht="20" customHeight="1" x14ac:dyDescent="0.2">
      <c r="A22" s="21">
        <v>13</v>
      </c>
      <c r="B22" s="72" t="s">
        <v>86</v>
      </c>
      <c r="C22" s="72" t="s">
        <v>57</v>
      </c>
      <c r="G22" s="24"/>
      <c r="J22" s="21">
        <v>4</v>
      </c>
      <c r="K22" s="72" t="s">
        <v>43</v>
      </c>
      <c r="L22" s="72" t="s">
        <v>32</v>
      </c>
      <c r="P22" s="24"/>
      <c r="S22" s="21">
        <v>14</v>
      </c>
      <c r="T22" s="72" t="s">
        <v>44</v>
      </c>
      <c r="U22" s="72" t="s">
        <v>58</v>
      </c>
    </row>
    <row r="23" spans="1:21" ht="20" customHeight="1" x14ac:dyDescent="0.2">
      <c r="D23" s="24"/>
      <c r="G23" s="24"/>
      <c r="J23" s="21">
        <v>6</v>
      </c>
      <c r="K23" s="72" t="s">
        <v>39</v>
      </c>
      <c r="L23" s="72" t="s">
        <v>52</v>
      </c>
      <c r="P23" s="23"/>
      <c r="S23" s="68"/>
      <c r="U23" s="33"/>
    </row>
    <row r="24" spans="1:21" ht="20" customHeight="1" x14ac:dyDescent="0.2">
      <c r="D24" s="21">
        <v>4</v>
      </c>
      <c r="E24" s="72" t="s">
        <v>43</v>
      </c>
      <c r="F24" s="72" t="s">
        <v>32</v>
      </c>
      <c r="P24" s="21">
        <v>3</v>
      </c>
      <c r="Q24" s="72" t="s">
        <v>66</v>
      </c>
      <c r="R24" s="72" t="s">
        <v>77</v>
      </c>
      <c r="U24" s="33"/>
    </row>
    <row r="25" spans="1:21" ht="20" customHeight="1" x14ac:dyDescent="0.2">
      <c r="D25" s="21">
        <v>12</v>
      </c>
      <c r="E25" s="72" t="s">
        <v>36</v>
      </c>
      <c r="F25" s="72" t="s">
        <v>49</v>
      </c>
      <c r="J25" s="21" t="s">
        <v>164</v>
      </c>
      <c r="K25" s="21" t="s">
        <v>62</v>
      </c>
      <c r="L25" s="72" t="s">
        <v>59</v>
      </c>
      <c r="P25" s="21">
        <v>6</v>
      </c>
      <c r="Q25" s="72" t="s">
        <v>39</v>
      </c>
      <c r="R25" s="72" t="s">
        <v>52</v>
      </c>
      <c r="U25" s="33"/>
    </row>
    <row r="26" spans="1:21" ht="20" customHeight="1" x14ac:dyDescent="0.2">
      <c r="D26" s="24"/>
      <c r="J26" s="21" t="s">
        <v>165</v>
      </c>
      <c r="K26" s="21" t="s">
        <v>38</v>
      </c>
      <c r="L26" s="72" t="s">
        <v>51</v>
      </c>
      <c r="S26" s="69"/>
      <c r="U26" s="33"/>
    </row>
    <row r="27" spans="1:21" ht="20" customHeight="1" x14ac:dyDescent="0.2">
      <c r="A27" s="21">
        <v>5</v>
      </c>
      <c r="B27" s="72" t="s">
        <v>42</v>
      </c>
      <c r="C27" s="72" t="s">
        <v>56</v>
      </c>
      <c r="J27" s="21" t="s">
        <v>166</v>
      </c>
      <c r="K27" s="21" t="s">
        <v>43</v>
      </c>
      <c r="L27" s="72" t="s">
        <v>32</v>
      </c>
      <c r="S27" s="21">
        <v>6</v>
      </c>
      <c r="T27" s="72" t="s">
        <v>39</v>
      </c>
      <c r="U27" s="72" t="s">
        <v>52</v>
      </c>
    </row>
    <row r="28" spans="1:21" ht="20" customHeight="1" x14ac:dyDescent="0.2">
      <c r="A28" s="21">
        <v>12</v>
      </c>
      <c r="B28" s="72" t="s">
        <v>36</v>
      </c>
      <c r="C28" s="72" t="s">
        <v>49</v>
      </c>
      <c r="J28" s="21" t="s">
        <v>167</v>
      </c>
      <c r="K28" s="21" t="s">
        <v>39</v>
      </c>
      <c r="L28" s="72" t="s">
        <v>52</v>
      </c>
      <c r="S28" s="21">
        <v>11</v>
      </c>
      <c r="T28" s="72" t="s">
        <v>63</v>
      </c>
      <c r="U28" s="72" t="s">
        <v>83</v>
      </c>
    </row>
    <row r="29" spans="1:21" ht="7" customHeight="1" x14ac:dyDescent="0.2"/>
    <row r="31" spans="1:21" s="54" customFormat="1" ht="15" x14ac:dyDescent="0.2">
      <c r="A31" s="74" t="s">
        <v>103</v>
      </c>
      <c r="B31" s="53"/>
      <c r="C31" s="57"/>
      <c r="D31" s="53"/>
      <c r="E31" s="53"/>
      <c r="F31" s="57"/>
      <c r="G31" s="53"/>
      <c r="H31" s="53"/>
      <c r="I31" s="57"/>
      <c r="J31" s="53"/>
      <c r="K31" s="53"/>
      <c r="M31" s="53"/>
      <c r="N31" s="53"/>
      <c r="O31" s="57"/>
      <c r="P31" s="53"/>
      <c r="Q31" s="53"/>
      <c r="R31" s="57"/>
      <c r="U31" s="57"/>
    </row>
    <row r="32" spans="1:21" s="54" customFormat="1" ht="15" x14ac:dyDescent="0.2">
      <c r="A32" s="53"/>
      <c r="B32" s="53"/>
      <c r="C32" s="57"/>
      <c r="D32" s="53"/>
      <c r="E32" s="53"/>
      <c r="F32" s="57"/>
      <c r="G32" s="53"/>
      <c r="H32" s="53"/>
      <c r="I32" s="57"/>
      <c r="J32" s="53"/>
      <c r="K32" s="53"/>
      <c r="M32" s="53"/>
      <c r="N32" s="53"/>
      <c r="O32" s="57"/>
      <c r="P32" s="53"/>
      <c r="Q32" s="53"/>
      <c r="R32" s="57"/>
      <c r="U32" s="57"/>
    </row>
    <row r="33" spans="1:21" s="54" customFormat="1" ht="15" x14ac:dyDescent="0.2">
      <c r="A33" s="53"/>
      <c r="B33" s="53"/>
      <c r="C33" s="57"/>
      <c r="D33" s="53"/>
      <c r="E33" s="53"/>
      <c r="F33" s="57"/>
      <c r="G33" s="53"/>
      <c r="H33" s="53"/>
      <c r="I33" s="2" t="s">
        <v>7</v>
      </c>
      <c r="J33" s="3"/>
      <c r="K33" s="14"/>
      <c r="L33" s="1"/>
      <c r="M33" s="16" t="s">
        <v>5</v>
      </c>
      <c r="N33" s="53"/>
      <c r="O33" s="57"/>
      <c r="P33" s="53"/>
      <c r="Q33" s="53"/>
      <c r="R33" s="57"/>
      <c r="U33" s="57"/>
    </row>
    <row r="34" spans="1:21" s="54" customFormat="1" ht="15" x14ac:dyDescent="0.2">
      <c r="A34" s="53"/>
      <c r="B34" s="53"/>
      <c r="C34" s="57"/>
      <c r="D34" s="53"/>
      <c r="E34" s="53"/>
      <c r="F34" s="57"/>
      <c r="G34" s="53"/>
      <c r="H34" s="53"/>
      <c r="I34" s="2"/>
      <c r="J34" s="3"/>
      <c r="K34" s="2"/>
      <c r="L34" s="1"/>
      <c r="M34" s="1"/>
      <c r="N34" s="53"/>
      <c r="O34" s="57"/>
      <c r="P34" s="53"/>
      <c r="Q34" s="53"/>
      <c r="R34" s="57"/>
      <c r="U34" s="57"/>
    </row>
    <row r="35" spans="1:21" s="54" customFormat="1" ht="15" x14ac:dyDescent="0.2">
      <c r="A35" s="53"/>
      <c r="B35" s="53"/>
      <c r="C35" s="57"/>
      <c r="D35" s="53"/>
      <c r="E35" s="53"/>
      <c r="F35" s="57"/>
      <c r="G35" s="53"/>
      <c r="H35" s="53"/>
      <c r="I35" s="2"/>
      <c r="J35" s="3"/>
      <c r="K35" s="2"/>
      <c r="L35" s="1"/>
      <c r="M35" s="1"/>
      <c r="N35" s="53"/>
      <c r="O35" s="57"/>
      <c r="P35" s="53"/>
      <c r="Q35" s="53"/>
      <c r="R35" s="57"/>
      <c r="U35" s="57"/>
    </row>
    <row r="36" spans="1:21" s="54" customFormat="1" ht="15" x14ac:dyDescent="0.2">
      <c r="A36" s="53"/>
      <c r="B36" s="53"/>
      <c r="C36" s="57"/>
      <c r="D36" s="53"/>
      <c r="E36" s="53"/>
      <c r="F36" s="57"/>
      <c r="G36" s="53"/>
      <c r="H36" s="53"/>
      <c r="I36" s="2" t="s">
        <v>6</v>
      </c>
      <c r="J36" s="3"/>
      <c r="K36" s="1"/>
      <c r="L36" s="1"/>
      <c r="M36" s="16" t="s">
        <v>8</v>
      </c>
      <c r="N36" s="53"/>
      <c r="O36" s="57"/>
      <c r="P36" s="53"/>
      <c r="Q36" s="53"/>
      <c r="R36" s="57"/>
      <c r="U36" s="57"/>
    </row>
  </sheetData>
  <mergeCells count="6">
    <mergeCell ref="J14:L14"/>
    <mergeCell ref="J21:L21"/>
    <mergeCell ref="H2:O2"/>
    <mergeCell ref="H3:O3"/>
    <mergeCell ref="H4:O4"/>
    <mergeCell ref="H6:O6"/>
  </mergeCells>
  <pageMargins left="0.25" right="0.25" top="0.75" bottom="0.75" header="0.3" footer="0.3"/>
  <pageSetup paperSize="9" scale="77" orientation="landscape" horizontalDpi="0" verticalDpi="0" copies="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E6B7-72CB-C240-9587-AF16EC17DF45}">
  <dimension ref="B1:V72"/>
  <sheetViews>
    <sheetView zoomScale="110" zoomScaleNormal="110" workbookViewId="0">
      <selection activeCell="J28" sqref="J28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88" customWidth="1"/>
    <col min="4" max="4" width="27" style="1" customWidth="1"/>
    <col min="5" max="5" width="11.33203125" style="1" customWidth="1"/>
    <col min="6" max="7" width="13.33203125" style="88" customWidth="1"/>
    <col min="8" max="8" width="13.33203125" style="1" customWidth="1"/>
    <col min="9" max="10" width="13.33203125" style="88" customWidth="1"/>
    <col min="11" max="11" width="13.33203125" style="1" customWidth="1"/>
    <col min="12" max="13" width="13.33203125" style="88" customWidth="1"/>
    <col min="14" max="17" width="13.33203125" style="1" customWidth="1"/>
    <col min="18" max="19" width="13.33203125" style="88" customWidth="1"/>
    <col min="20" max="20" width="13.33203125" style="1" customWidth="1"/>
    <col min="21" max="16384" width="8.83203125" style="1"/>
  </cols>
  <sheetData>
    <row r="1" spans="2:22" ht="17" x14ac:dyDescent="0.2">
      <c r="D1" s="91" t="s">
        <v>104</v>
      </c>
      <c r="E1" s="90"/>
    </row>
    <row r="2" spans="2:22" ht="17" x14ac:dyDescent="0.2">
      <c r="B2" s="120"/>
      <c r="D2" s="91" t="s">
        <v>33</v>
      </c>
      <c r="F2" s="121" t="s">
        <v>105</v>
      </c>
      <c r="G2" s="122"/>
      <c r="H2" s="123"/>
      <c r="I2" s="121" t="s">
        <v>106</v>
      </c>
      <c r="J2" s="122"/>
      <c r="K2" s="123"/>
      <c r="L2" s="121" t="s">
        <v>107</v>
      </c>
      <c r="M2" s="122"/>
      <c r="N2" s="123"/>
      <c r="O2" s="121" t="s">
        <v>108</v>
      </c>
      <c r="P2" s="122"/>
      <c r="Q2" s="123"/>
      <c r="R2" s="121" t="s">
        <v>149</v>
      </c>
      <c r="S2" s="122"/>
      <c r="T2" s="123"/>
      <c r="U2" s="124"/>
      <c r="V2" s="124"/>
    </row>
    <row r="3" spans="2:22" x14ac:dyDescent="0.2">
      <c r="B3" s="25"/>
      <c r="C3" s="25"/>
      <c r="D3" s="33"/>
      <c r="E3" s="33"/>
      <c r="F3" s="125" t="s">
        <v>109</v>
      </c>
      <c r="G3" s="126"/>
      <c r="H3" s="127"/>
      <c r="I3" s="125" t="s">
        <v>110</v>
      </c>
      <c r="J3" s="126"/>
      <c r="K3" s="127"/>
      <c r="L3" s="125" t="s">
        <v>111</v>
      </c>
      <c r="M3" s="126"/>
      <c r="N3" s="127"/>
      <c r="O3" s="125" t="s">
        <v>112</v>
      </c>
      <c r="P3" s="126"/>
      <c r="Q3" s="127"/>
      <c r="R3" s="125" t="s">
        <v>96</v>
      </c>
      <c r="S3" s="126"/>
      <c r="T3" s="127"/>
      <c r="U3" s="26"/>
      <c r="V3" s="124"/>
    </row>
    <row r="4" spans="2:22" s="8" customFormat="1" ht="30" x14ac:dyDescent="0.2">
      <c r="B4" s="25" t="s">
        <v>113</v>
      </c>
      <c r="C4" s="25" t="s">
        <v>114</v>
      </c>
      <c r="D4" s="25" t="s">
        <v>115</v>
      </c>
      <c r="E4" s="128" t="s">
        <v>116</v>
      </c>
      <c r="F4" s="129" t="s">
        <v>19</v>
      </c>
      <c r="G4" s="130" t="s">
        <v>117</v>
      </c>
      <c r="H4" s="131" t="s">
        <v>118</v>
      </c>
      <c r="I4" s="129" t="s">
        <v>119</v>
      </c>
      <c r="J4" s="130" t="s">
        <v>120</v>
      </c>
      <c r="K4" s="131" t="s">
        <v>121</v>
      </c>
      <c r="L4" s="129" t="s">
        <v>122</v>
      </c>
      <c r="M4" s="130" t="s">
        <v>123</v>
      </c>
      <c r="N4" s="131" t="s">
        <v>124</v>
      </c>
      <c r="O4" s="129" t="s">
        <v>125</v>
      </c>
      <c r="P4" s="130" t="s">
        <v>126</v>
      </c>
      <c r="Q4" s="131" t="s">
        <v>127</v>
      </c>
      <c r="R4" s="129" t="s">
        <v>150</v>
      </c>
      <c r="S4" s="130" t="s">
        <v>151</v>
      </c>
      <c r="T4" s="131" t="s">
        <v>152</v>
      </c>
      <c r="U4" s="132"/>
      <c r="V4" s="133"/>
    </row>
    <row r="5" spans="2:22" x14ac:dyDescent="0.2">
      <c r="B5" s="25">
        <v>1</v>
      </c>
      <c r="C5" s="25" t="s">
        <v>62</v>
      </c>
      <c r="D5" s="134" t="s">
        <v>59</v>
      </c>
      <c r="E5" s="135">
        <f>Table5[[#This Row],[KOPVĒRTĒJUMS]]+Table5[[#This Row],[KOPVĒRTĒJUMS ]]+Table5[[#This Row],[KOPVĒRTĒJUMS    ]]+Table5[[#This Row],[KOPVĒRTĒJUMS  ]]+Table5[[#This Row],[KOPVĒRTĒJUMS   ]]</f>
        <v>408</v>
      </c>
      <c r="F5" s="136">
        <v>2</v>
      </c>
      <c r="G5" s="137">
        <v>61</v>
      </c>
      <c r="H5" s="138">
        <f>SUM(Table5[[#This Row],[KVALIFIKĀCIJA]:[FINĀLS]])</f>
        <v>63</v>
      </c>
      <c r="I5" s="136">
        <v>8</v>
      </c>
      <c r="J5" s="137">
        <v>54</v>
      </c>
      <c r="K5" s="138">
        <f>SUM(Table5[[#This Row],[KVALIFIKĀCIJA ]:[FINĀLS ]])</f>
        <v>62</v>
      </c>
      <c r="L5" s="139">
        <v>2</v>
      </c>
      <c r="M5" s="137">
        <v>69</v>
      </c>
      <c r="N5" s="138">
        <f>Table5[[#This Row],[FINĀLS  ]]+Table5[[#This Row],[KVALIFIKĀCIJA  ]]</f>
        <v>71</v>
      </c>
      <c r="O5" s="139">
        <v>12</v>
      </c>
      <c r="P5" s="137">
        <v>88</v>
      </c>
      <c r="Q5" s="138">
        <f>SUM(Table5[[#This Row],[FINĀLS   ]]+Table5[[#This Row],[KVALIFIKĀCIJA   ]])</f>
        <v>100</v>
      </c>
      <c r="R5" s="139">
        <v>12</v>
      </c>
      <c r="S5" s="137">
        <v>100</v>
      </c>
      <c r="T5" s="138">
        <f>SUM(Table5[[#This Row],[KVALIFIKĀCIJA    ]:[FINĀLS    ]])</f>
        <v>112</v>
      </c>
      <c r="U5" s="26"/>
      <c r="V5" s="124"/>
    </row>
    <row r="6" spans="2:22" x14ac:dyDescent="0.2">
      <c r="B6" s="25">
        <v>2</v>
      </c>
      <c r="C6" s="25" t="s">
        <v>39</v>
      </c>
      <c r="D6" s="134" t="s">
        <v>52</v>
      </c>
      <c r="E6" s="135">
        <f>Table5[[#This Row],[KOPVĒRTĒJUMS]]+Table5[[#This Row],[KOPVĒRTĒJUMS ]]+Table5[[#This Row],[KOPVĒRTĒJUMS    ]]+Table5[[#This Row],[KOPVĒRTĒJUMS  ]]+Table5[[#This Row],[KOPVĒRTĒJUMS   ]]</f>
        <v>380</v>
      </c>
      <c r="F6" s="136">
        <v>2</v>
      </c>
      <c r="G6" s="137">
        <v>54</v>
      </c>
      <c r="H6" s="138">
        <f>SUM(Table5[[#This Row],[KVALIFIKĀCIJA]:[FINĀLS]])</f>
        <v>56</v>
      </c>
      <c r="I6" s="136">
        <v>2</v>
      </c>
      <c r="J6" s="137">
        <v>54</v>
      </c>
      <c r="K6" s="138">
        <f>SUM(Table5[[#This Row],[KVALIFIKĀCIJA ]:[FINĀLS ]])</f>
        <v>56</v>
      </c>
      <c r="L6" s="139">
        <v>3</v>
      </c>
      <c r="M6" s="137">
        <v>88</v>
      </c>
      <c r="N6" s="138">
        <f>Table5[[#This Row],[FINĀLS  ]]+Table5[[#This Row],[KVALIFIKĀCIJA  ]]</f>
        <v>91</v>
      </c>
      <c r="O6" s="139">
        <v>4</v>
      </c>
      <c r="P6" s="137">
        <v>100</v>
      </c>
      <c r="Q6" s="138">
        <f>SUM(Table5[[#This Row],[FINĀLS   ]]+Table5[[#This Row],[KVALIFIKĀCIJA   ]])</f>
        <v>104</v>
      </c>
      <c r="R6" s="139">
        <v>4</v>
      </c>
      <c r="S6" s="137">
        <v>69</v>
      </c>
      <c r="T6" s="138">
        <f>SUM(Table5[[#This Row],[KVALIFIKĀCIJA    ]:[FINĀLS    ]])</f>
        <v>73</v>
      </c>
      <c r="U6" s="26"/>
      <c r="V6" s="124"/>
    </row>
    <row r="7" spans="2:22" x14ac:dyDescent="0.2">
      <c r="B7" s="25">
        <v>3</v>
      </c>
      <c r="C7" s="25" t="s">
        <v>35</v>
      </c>
      <c r="D7" s="134" t="s">
        <v>48</v>
      </c>
      <c r="E7" s="135">
        <f>Table5[[#This Row],[KOPVĒRTĒJUMS]]+Table5[[#This Row],[KOPVĒRTĒJUMS ]]+Table5[[#This Row],[KOPVĒRTĒJUMS    ]]+Table5[[#This Row],[KOPVĒRTĒJUMS  ]]+Table5[[#This Row],[KOPVĒRTĒJUMS   ]]</f>
        <v>366</v>
      </c>
      <c r="F7" s="136">
        <v>6</v>
      </c>
      <c r="G7" s="137">
        <v>69</v>
      </c>
      <c r="H7" s="138">
        <f>SUM(Table5[[#This Row],[KVALIFIKĀCIJA]:[FINĀLS]])</f>
        <v>75</v>
      </c>
      <c r="I7" s="136">
        <v>12</v>
      </c>
      <c r="J7" s="137">
        <v>88</v>
      </c>
      <c r="K7" s="138">
        <f>SUM(Table5[[#This Row],[KVALIFIKĀCIJA ]:[FINĀLS ]])</f>
        <v>100</v>
      </c>
      <c r="L7" s="139">
        <v>4</v>
      </c>
      <c r="M7" s="137">
        <v>54</v>
      </c>
      <c r="N7" s="138">
        <f>Table5[[#This Row],[FINĀLS  ]]+Table5[[#This Row],[KVALIFIKĀCIJA  ]]</f>
        <v>58</v>
      </c>
      <c r="O7" s="139">
        <v>8</v>
      </c>
      <c r="P7" s="137">
        <v>54</v>
      </c>
      <c r="Q7" s="138">
        <f>SUM(Table5[[#This Row],[FINĀLS   ]]+Table5[[#This Row],[KVALIFIKĀCIJA   ]])</f>
        <v>62</v>
      </c>
      <c r="R7" s="139">
        <v>10</v>
      </c>
      <c r="S7" s="137">
        <v>61</v>
      </c>
      <c r="T7" s="138">
        <f>SUM(Table5[[#This Row],[KVALIFIKĀCIJA    ]:[FINĀLS    ]])</f>
        <v>71</v>
      </c>
      <c r="U7" s="26"/>
      <c r="V7" s="124"/>
    </row>
    <row r="8" spans="2:22" x14ac:dyDescent="0.2">
      <c r="B8" s="25">
        <v>4</v>
      </c>
      <c r="C8" s="25" t="s">
        <v>38</v>
      </c>
      <c r="D8" s="134" t="s">
        <v>51</v>
      </c>
      <c r="E8" s="135">
        <f>Table5[[#This Row],[KOPVĒRTĒJUMS]]+Table5[[#This Row],[KOPVĒRTĒJUMS ]]+Table5[[#This Row],[KOPVĒRTĒJUMS    ]]+Table5[[#This Row],[KOPVĒRTĒJUMS  ]]+Table5[[#This Row],[KOPVĒRTĒJUMS   ]]</f>
        <v>348</v>
      </c>
      <c r="F8" s="136">
        <v>4</v>
      </c>
      <c r="G8" s="137">
        <v>54</v>
      </c>
      <c r="H8" s="140">
        <f>Table5[[#This Row],[FINĀLS]]+Table5[[#This Row],[KVALIFIKĀCIJA]]</f>
        <v>58</v>
      </c>
      <c r="I8" s="136">
        <v>3</v>
      </c>
      <c r="J8" s="137">
        <v>61</v>
      </c>
      <c r="K8" s="138">
        <f>SUM(Table5[[#This Row],[KVALIFIKĀCIJA ]:[FINĀLS ]])</f>
        <v>64</v>
      </c>
      <c r="L8" s="139">
        <v>1</v>
      </c>
      <c r="M8" s="137">
        <v>61</v>
      </c>
      <c r="N8" s="138">
        <f>Table5[[#This Row],[FINĀLS  ]]+Table5[[#This Row],[KVALIFIKĀCIJA  ]]</f>
        <v>62</v>
      </c>
      <c r="O8" s="139">
        <v>4</v>
      </c>
      <c r="P8" s="137">
        <v>69</v>
      </c>
      <c r="Q8" s="138">
        <f>SUM(Table5[[#This Row],[FINĀLS   ]]+Table5[[#This Row],[KVALIFIKĀCIJA   ]])</f>
        <v>73</v>
      </c>
      <c r="R8" s="139">
        <v>3</v>
      </c>
      <c r="S8" s="137">
        <v>88</v>
      </c>
      <c r="T8" s="138">
        <f>SUM(Table5[[#This Row],[KVALIFIKĀCIJA    ]:[FINĀLS    ]])</f>
        <v>91</v>
      </c>
      <c r="U8" s="26"/>
      <c r="V8" s="124"/>
    </row>
    <row r="9" spans="2:22" x14ac:dyDescent="0.2">
      <c r="B9" s="25">
        <v>5</v>
      </c>
      <c r="C9" s="25" t="s">
        <v>34</v>
      </c>
      <c r="D9" s="134" t="s">
        <v>45</v>
      </c>
      <c r="E9" s="135">
        <f>Table5[[#This Row],[KOPVĒRTĒJUMS]]+Table5[[#This Row],[KOPVĒRTĒJUMS ]]+Table5[[#This Row],[KOPVĒRTĒJUMS    ]]+Table5[[#This Row],[KOPVĒRTĒJUMS  ]]+Table5[[#This Row],[KOPVĒRTĒJUMS   ]]</f>
        <v>318</v>
      </c>
      <c r="F9" s="136">
        <v>3</v>
      </c>
      <c r="G9" s="137">
        <v>61</v>
      </c>
      <c r="H9" s="138">
        <f>SUM(Table5[[#This Row],[KVALIFIKĀCIJA]:[FINĀLS]])</f>
        <v>64</v>
      </c>
      <c r="I9" s="136">
        <v>1</v>
      </c>
      <c r="J9" s="137">
        <v>54</v>
      </c>
      <c r="K9" s="138">
        <f>SUM(Table5[[#This Row],[KVALIFIKĀCIJA ]:[FINĀLS ]])</f>
        <v>55</v>
      </c>
      <c r="L9" s="139">
        <v>4</v>
      </c>
      <c r="M9" s="137">
        <v>78</v>
      </c>
      <c r="N9" s="138">
        <f>Table5[[#This Row],[FINĀLS  ]]+Table5[[#This Row],[KVALIFIKĀCIJA  ]]</f>
        <v>82</v>
      </c>
      <c r="O9" s="139">
        <v>6</v>
      </c>
      <c r="P9" s="137">
        <v>54</v>
      </c>
      <c r="Q9" s="138">
        <f>SUM(Table5[[#This Row],[FINĀLS   ]]+Table5[[#This Row],[KVALIFIKĀCIJA   ]])</f>
        <v>60</v>
      </c>
      <c r="R9" s="139">
        <v>3</v>
      </c>
      <c r="S9" s="137">
        <v>54</v>
      </c>
      <c r="T9" s="138">
        <f>SUM(Table5[[#This Row],[KVALIFIKĀCIJA    ]:[FINĀLS    ]])</f>
        <v>57</v>
      </c>
      <c r="U9" s="26"/>
      <c r="V9" s="124"/>
    </row>
    <row r="10" spans="2:22" x14ac:dyDescent="0.2">
      <c r="B10" s="25">
        <v>6</v>
      </c>
      <c r="C10" s="191" t="s">
        <v>41</v>
      </c>
      <c r="D10" s="192" t="s">
        <v>55</v>
      </c>
      <c r="E10" s="135">
        <f>Table5[[#This Row],[KOPVĒRTĒJUMS]]+Table5[[#This Row],[KOPVĒRTĒJUMS ]]+Table5[[#This Row],[KOPVĒRTĒJUMS    ]]+Table5[[#This Row],[KOPVĒRTĒJUMS  ]]+Table5[[#This Row],[KOPVĒRTĒJUMS   ]]</f>
        <v>270</v>
      </c>
      <c r="F10" s="136">
        <v>10</v>
      </c>
      <c r="G10" s="137">
        <v>88</v>
      </c>
      <c r="H10" s="138">
        <f>SUM(Table5[[#This Row],[KVALIFIKĀCIJA]:[FINĀLS]])</f>
        <v>98</v>
      </c>
      <c r="I10" s="136">
        <v>2</v>
      </c>
      <c r="J10" s="137">
        <v>54</v>
      </c>
      <c r="K10" s="138">
        <f>SUM(Table5[[#This Row],[KVALIFIKĀCIJA ]:[FINĀLS ]])</f>
        <v>56</v>
      </c>
      <c r="L10" s="139">
        <v>6</v>
      </c>
      <c r="M10" s="137">
        <v>54</v>
      </c>
      <c r="N10" s="138">
        <f>Table5[[#This Row],[FINĀLS  ]]+Table5[[#This Row],[KVALIFIKĀCIJA  ]]</f>
        <v>60</v>
      </c>
      <c r="O10" s="139">
        <v>2</v>
      </c>
      <c r="P10" s="137">
        <v>54</v>
      </c>
      <c r="Q10" s="138">
        <f>SUM(Table5[[#This Row],[FINĀLS   ]]+Table5[[#This Row],[KVALIFIKĀCIJA   ]])</f>
        <v>56</v>
      </c>
      <c r="R10" s="139"/>
      <c r="S10" s="137"/>
      <c r="T10" s="138"/>
      <c r="U10" s="26"/>
      <c r="V10" s="124"/>
    </row>
    <row r="11" spans="2:22" x14ac:dyDescent="0.2">
      <c r="B11" s="25">
        <v>7</v>
      </c>
      <c r="C11" s="25" t="s">
        <v>42</v>
      </c>
      <c r="D11" s="134" t="s">
        <v>56</v>
      </c>
      <c r="E11" s="135">
        <f>Table5[[#This Row],[KOPVĒRTĒJUMS]]+Table5[[#This Row],[KOPVĒRTĒJUMS ]]+Table5[[#This Row],[KOPVĒRTĒJUMS    ]]+Table5[[#This Row],[KOPVĒRTĒJUMS  ]]+Table5[[#This Row],[KOPVĒRTĒJUMS   ]]</f>
        <v>247</v>
      </c>
      <c r="F11" s="136">
        <v>4</v>
      </c>
      <c r="G11" s="137">
        <v>61</v>
      </c>
      <c r="H11" s="138">
        <f>SUM(Table5[[#This Row],[KVALIFIKĀCIJA]:[FINĀLS]])</f>
        <v>65</v>
      </c>
      <c r="I11" s="136">
        <v>6</v>
      </c>
      <c r="J11" s="137">
        <v>54</v>
      </c>
      <c r="K11" s="138">
        <f>SUM(Table5[[#This Row],[KVALIFIKĀCIJA ]:[FINĀLS ]])</f>
        <v>60</v>
      </c>
      <c r="L11" s="139">
        <v>0</v>
      </c>
      <c r="M11" s="137">
        <v>0</v>
      </c>
      <c r="N11" s="138">
        <f>Table5[[#This Row],[FINĀLS  ]]+Table5[[#This Row],[KVALIFIKĀCIJA  ]]</f>
        <v>0</v>
      </c>
      <c r="O11" s="139">
        <v>10</v>
      </c>
      <c r="P11" s="137">
        <v>54</v>
      </c>
      <c r="Q11" s="138">
        <f>SUM(Table5[[#This Row],[FINĀLS   ]]+Table5[[#This Row],[KVALIFIKĀCIJA   ]])</f>
        <v>64</v>
      </c>
      <c r="R11" s="139">
        <v>4</v>
      </c>
      <c r="S11" s="137">
        <v>54</v>
      </c>
      <c r="T11" s="138">
        <f>SUM(Table5[[#This Row],[KVALIFIKĀCIJA    ]:[FINĀLS    ]])</f>
        <v>58</v>
      </c>
      <c r="U11" s="26"/>
      <c r="V11" s="124"/>
    </row>
    <row r="12" spans="2:22" x14ac:dyDescent="0.2">
      <c r="B12" s="25">
        <v>8</v>
      </c>
      <c r="C12" s="191" t="s">
        <v>61</v>
      </c>
      <c r="D12" s="192" t="s">
        <v>50</v>
      </c>
      <c r="E12" s="135">
        <f>Table5[[#This Row],[KOPVĒRTĒJUMS]]+Table5[[#This Row],[KOPVĒRTĒJUMS ]]+Table5[[#This Row],[KOPVĒRTĒJUMS    ]]+Table5[[#This Row],[KOPVĒRTĒJUMS  ]]+Table5[[#This Row],[KOPVĒRTĒJUMS   ]]</f>
        <v>239</v>
      </c>
      <c r="F12" s="136">
        <v>8</v>
      </c>
      <c r="G12" s="137">
        <v>78</v>
      </c>
      <c r="H12" s="138">
        <f>SUM(Table5[[#This Row],[KVALIFIKĀCIJA]:[FINĀLS]])</f>
        <v>86</v>
      </c>
      <c r="I12" s="136">
        <v>4</v>
      </c>
      <c r="J12" s="137">
        <v>61</v>
      </c>
      <c r="K12" s="138">
        <f>SUM(Table5[[#This Row],[KVALIFIKĀCIJA ]:[FINĀLS ]])</f>
        <v>65</v>
      </c>
      <c r="L12" s="139">
        <v>8</v>
      </c>
      <c r="M12" s="137">
        <v>54</v>
      </c>
      <c r="N12" s="138">
        <f>Table5[[#This Row],[FINĀLS  ]]+Table5[[#This Row],[KVALIFIKĀCIJA  ]]</f>
        <v>62</v>
      </c>
      <c r="O12" s="139">
        <v>2</v>
      </c>
      <c r="P12" s="137">
        <v>24</v>
      </c>
      <c r="Q12" s="138">
        <f>SUM(Table5[[#This Row],[FINĀLS   ]]+Table5[[#This Row],[KVALIFIKĀCIJA   ]])</f>
        <v>26</v>
      </c>
      <c r="R12" s="139"/>
      <c r="S12" s="137"/>
      <c r="T12" s="138"/>
      <c r="U12" s="26"/>
      <c r="V12" s="124"/>
    </row>
    <row r="13" spans="2:22" x14ac:dyDescent="0.2">
      <c r="B13" s="25">
        <v>9</v>
      </c>
      <c r="C13" s="25" t="s">
        <v>44</v>
      </c>
      <c r="D13" s="134" t="s">
        <v>58</v>
      </c>
      <c r="E13" s="135">
        <f>Table5[[#This Row],[KOPVĒRTĒJUMS]]+Table5[[#This Row],[KOPVĒRTĒJUMS ]]+Table5[[#This Row],[KOPVĒRTĒJUMS    ]]+Table5[[#This Row],[KOPVĒRTĒJUMS  ]]+Table5[[#This Row],[KOPVĒRTĒJUMS   ]]</f>
        <v>226.5</v>
      </c>
      <c r="F13" s="136">
        <v>1</v>
      </c>
      <c r="G13" s="137">
        <v>54</v>
      </c>
      <c r="H13" s="138">
        <f>SUM(Table5[[#This Row],[KVALIFIKĀCIJA]:[FINĀLS]])</f>
        <v>55</v>
      </c>
      <c r="I13" s="136">
        <v>1</v>
      </c>
      <c r="J13" s="137">
        <v>54</v>
      </c>
      <c r="K13" s="138">
        <f>SUM(Table5[[#This Row],[KVALIFIKĀCIJA ]:[FINĀLS ]])</f>
        <v>55</v>
      </c>
      <c r="L13" s="139"/>
      <c r="M13" s="137"/>
      <c r="N13" s="138"/>
      <c r="O13" s="139">
        <v>0.5</v>
      </c>
      <c r="P13" s="137">
        <v>61</v>
      </c>
      <c r="Q13" s="138">
        <f>SUM(Table5[[#This Row],[FINĀLS   ]]+Table5[[#This Row],[KVALIFIKĀCIJA   ]])</f>
        <v>61.5</v>
      </c>
      <c r="R13" s="139">
        <v>1</v>
      </c>
      <c r="S13" s="137">
        <v>54</v>
      </c>
      <c r="T13" s="138">
        <f>SUM(Table5[[#This Row],[KVALIFIKĀCIJA    ]:[FINĀLS    ]])</f>
        <v>55</v>
      </c>
      <c r="U13" s="26"/>
      <c r="V13" s="124"/>
    </row>
    <row r="14" spans="2:22" x14ac:dyDescent="0.2">
      <c r="B14" s="25">
        <v>10</v>
      </c>
      <c r="C14" s="191" t="s">
        <v>37</v>
      </c>
      <c r="D14" s="192" t="s">
        <v>46</v>
      </c>
      <c r="E14" s="135">
        <f>Table5[[#This Row],[KOPVĒRTĒJUMS]]+Table5[[#This Row],[KOPVĒRTĒJUMS ]]+Table5[[#This Row],[KOPVĒRTĒJUMS    ]]+Table5[[#This Row],[KOPVĒRTĒJUMS  ]]+Table5[[#This Row],[KOPVĒRTĒJUMS   ]]</f>
        <v>225.5</v>
      </c>
      <c r="F14" s="136">
        <v>2</v>
      </c>
      <c r="G14" s="137">
        <v>54</v>
      </c>
      <c r="H14" s="138">
        <f>SUM(Table5[[#This Row],[KVALIFIKĀCIJA]:[FINĀLS]])</f>
        <v>56</v>
      </c>
      <c r="I14" s="136">
        <v>1</v>
      </c>
      <c r="J14" s="137">
        <v>78</v>
      </c>
      <c r="K14" s="138">
        <f>SUM(Table5[[#This Row],[KVALIFIKĀCIJA ]:[FINĀLS ]])</f>
        <v>79</v>
      </c>
      <c r="L14" s="139">
        <v>12</v>
      </c>
      <c r="M14" s="137">
        <v>54</v>
      </c>
      <c r="N14" s="138">
        <f>Table5[[#This Row],[FINĀLS  ]]+Table5[[#This Row],[KVALIFIKĀCIJA  ]]</f>
        <v>66</v>
      </c>
      <c r="O14" s="139">
        <v>0.5</v>
      </c>
      <c r="P14" s="137">
        <v>24</v>
      </c>
      <c r="Q14" s="138">
        <f>SUM(Table5[[#This Row],[FINĀLS   ]]+Table5[[#This Row],[KVALIFIKĀCIJA   ]])</f>
        <v>24.5</v>
      </c>
      <c r="R14" s="139"/>
      <c r="S14" s="137"/>
      <c r="T14" s="138"/>
      <c r="U14" s="124"/>
      <c r="V14" s="124"/>
    </row>
    <row r="15" spans="2:22" x14ac:dyDescent="0.2">
      <c r="B15" s="25">
        <v>11</v>
      </c>
      <c r="C15" s="191" t="s">
        <v>79</v>
      </c>
      <c r="D15" s="192" t="s">
        <v>53</v>
      </c>
      <c r="E15" s="135">
        <f>Table5[[#This Row],[KOPVĒRTĒJUMS]]+Table5[[#This Row],[KOPVĒRTĒJUMS ]]+Table5[[#This Row],[KOPVĒRTĒJUMS    ]]+Table5[[#This Row],[KOPVĒRTĒJUMS  ]]+Table5[[#This Row],[KOPVĒRTĒJUMS   ]]</f>
        <v>202</v>
      </c>
      <c r="F15" s="136">
        <v>3</v>
      </c>
      <c r="G15" s="137">
        <v>54</v>
      </c>
      <c r="H15" s="138">
        <f>SUM(Table5[[#This Row],[KVALIFIKĀCIJA]:[FINĀLS]])</f>
        <v>57</v>
      </c>
      <c r="I15" s="136">
        <v>0</v>
      </c>
      <c r="J15" s="137">
        <v>0</v>
      </c>
      <c r="K15" s="138">
        <f>SUM(Table5[[#This Row],[KVALIFIKĀCIJA ]:[FINĀLS ]])</f>
        <v>0</v>
      </c>
      <c r="L15" s="139">
        <v>3</v>
      </c>
      <c r="M15" s="137">
        <v>61</v>
      </c>
      <c r="N15" s="138">
        <f>Table5[[#This Row],[FINĀLS  ]]+Table5[[#This Row],[KVALIFIKĀCIJA  ]]</f>
        <v>64</v>
      </c>
      <c r="O15" s="139">
        <v>3</v>
      </c>
      <c r="P15" s="137">
        <v>78</v>
      </c>
      <c r="Q15" s="138">
        <f>SUM(Table5[[#This Row],[FINĀLS   ]]+Table5[[#This Row],[KVALIFIKĀCIJA   ]])</f>
        <v>81</v>
      </c>
      <c r="R15" s="139"/>
      <c r="S15" s="137"/>
      <c r="T15" s="138"/>
      <c r="U15" s="124"/>
      <c r="V15" s="124"/>
    </row>
    <row r="16" spans="2:22" x14ac:dyDescent="0.2">
      <c r="B16" s="25">
        <v>12</v>
      </c>
      <c r="C16" s="25" t="s">
        <v>66</v>
      </c>
      <c r="D16" s="134" t="s">
        <v>77</v>
      </c>
      <c r="E16" s="135">
        <f>Table5[[#This Row],[KOPVĒRTĒJUMS]]+Table5[[#This Row],[KOPVĒRTĒJUMS ]]+Table5[[#This Row],[KOPVĒRTĒJUMS    ]]+Table5[[#This Row],[KOPVĒRTĒJUMS  ]]+Table5[[#This Row],[KOPVĒRTĒJUMS   ]]</f>
        <v>192</v>
      </c>
      <c r="F16" s="141"/>
      <c r="G16" s="142"/>
      <c r="H16" s="140"/>
      <c r="I16" s="143"/>
      <c r="J16" s="144"/>
      <c r="K16" s="140"/>
      <c r="L16" s="139">
        <v>0.5</v>
      </c>
      <c r="M16" s="137">
        <v>61</v>
      </c>
      <c r="N16" s="138">
        <f>Table5[[#This Row],[FINĀLS  ]]+Table5[[#This Row],[KVALIFIKĀCIJA  ]]</f>
        <v>61.5</v>
      </c>
      <c r="O16" s="139">
        <v>0.5</v>
      </c>
      <c r="P16" s="137">
        <v>61</v>
      </c>
      <c r="Q16" s="138">
        <f>SUM(Table5[[#This Row],[FINĀLS   ]]+Table5[[#This Row],[KVALIFIKĀCIJA   ]])</f>
        <v>61.5</v>
      </c>
      <c r="R16" s="139">
        <v>8</v>
      </c>
      <c r="S16" s="137">
        <v>61</v>
      </c>
      <c r="T16" s="138">
        <f>SUM(Table5[[#This Row],[KVALIFIKĀCIJA    ]:[FINĀLS    ]])</f>
        <v>69</v>
      </c>
    </row>
    <row r="17" spans="2:22" x14ac:dyDescent="0.2">
      <c r="B17" s="25">
        <v>13</v>
      </c>
      <c r="C17" s="25" t="s">
        <v>63</v>
      </c>
      <c r="D17" s="134" t="s">
        <v>83</v>
      </c>
      <c r="E17" s="135">
        <f>Table5[[#This Row],[KOPVĒRTĒJUMS]]+Table5[[#This Row],[KOPVĒRTĒJUMS ]]+Table5[[#This Row],[KOPVĒRTĒJUMS    ]]+Table5[[#This Row],[KOPVĒRTĒJUMS  ]]+Table5[[#This Row],[KOPVĒRTĒJUMS   ]]</f>
        <v>174</v>
      </c>
      <c r="F17" s="141"/>
      <c r="G17" s="142"/>
      <c r="H17" s="140"/>
      <c r="I17" s="136">
        <v>0.5</v>
      </c>
      <c r="J17" s="137">
        <v>0</v>
      </c>
      <c r="K17" s="138">
        <f>SUM(Table5[[#This Row],[KVALIFIKĀCIJA ]:[FINĀLS ]])</f>
        <v>0.5</v>
      </c>
      <c r="L17" s="139">
        <v>0.5</v>
      </c>
      <c r="M17" s="137">
        <v>61</v>
      </c>
      <c r="N17" s="138">
        <f>Table5[[#This Row],[FINĀLS  ]]+Table5[[#This Row],[KVALIFIKĀCIJA  ]]</f>
        <v>61.5</v>
      </c>
      <c r="O17" s="139">
        <v>2</v>
      </c>
      <c r="P17" s="137">
        <v>54</v>
      </c>
      <c r="Q17" s="138">
        <f>SUM(Table5[[#This Row],[FINĀLS   ]]+Table5[[#This Row],[KVALIFIKĀCIJA   ]])</f>
        <v>56</v>
      </c>
      <c r="R17" s="139">
        <v>2</v>
      </c>
      <c r="S17" s="137">
        <v>54</v>
      </c>
      <c r="T17" s="138">
        <f>SUM(Table5[[#This Row],[KVALIFIKĀCIJA    ]:[FINĀLS    ]])</f>
        <v>56</v>
      </c>
    </row>
    <row r="18" spans="2:22" x14ac:dyDescent="0.2">
      <c r="B18" s="25">
        <v>14</v>
      </c>
      <c r="C18" s="148" t="s">
        <v>86</v>
      </c>
      <c r="D18" s="149" t="s">
        <v>57</v>
      </c>
      <c r="E18" s="135">
        <f>Table5[[#This Row],[KOPVĒRTĒJUMS]]+Table5[[#This Row],[KOPVĒRTĒJUMS ]]+Table5[[#This Row],[KOPVĒRTĒJUMS    ]]+Table5[[#This Row],[KOPVĒRTĒJUMS  ]]+Table5[[#This Row],[KOPVĒRTĒJUMS   ]]</f>
        <v>162</v>
      </c>
      <c r="F18" s="136">
        <v>0</v>
      </c>
      <c r="G18" s="137">
        <v>0</v>
      </c>
      <c r="H18" s="138">
        <f>SUM(Table5[[#This Row],[KVALIFIKĀCIJA]:[FINĀLS]])</f>
        <v>0</v>
      </c>
      <c r="I18" s="136">
        <v>3</v>
      </c>
      <c r="J18" s="137">
        <v>54</v>
      </c>
      <c r="K18" s="138">
        <f>SUM(Table5[[#This Row],[KVALIFIKĀCIJA ]:[FINĀLS ]])</f>
        <v>57</v>
      </c>
      <c r="L18" s="139">
        <v>1</v>
      </c>
      <c r="M18" s="137">
        <v>24</v>
      </c>
      <c r="N18" s="138">
        <f>Table5[[#This Row],[FINĀLS  ]]+Table5[[#This Row],[KVALIFIKĀCIJA  ]]</f>
        <v>25</v>
      </c>
      <c r="O18" s="139">
        <v>1</v>
      </c>
      <c r="P18" s="137">
        <v>24</v>
      </c>
      <c r="Q18" s="138">
        <f>SUM(Table5[[#This Row],[FINĀLS   ]]+Table5[[#This Row],[KVALIFIKĀCIJA   ]])</f>
        <v>25</v>
      </c>
      <c r="R18" s="139">
        <v>1</v>
      </c>
      <c r="S18" s="137">
        <v>54</v>
      </c>
      <c r="T18" s="138">
        <f>SUM(Table5[[#This Row],[KVALIFIKĀCIJA    ]:[FINĀLS    ]])</f>
        <v>55</v>
      </c>
    </row>
    <row r="19" spans="2:22" x14ac:dyDescent="0.2">
      <c r="B19" s="25">
        <v>15</v>
      </c>
      <c r="C19" s="25" t="s">
        <v>36</v>
      </c>
      <c r="D19" s="134" t="s">
        <v>49</v>
      </c>
      <c r="E19" s="135">
        <f>Table5[[#This Row],[KOPVĒRTĒJUMS]]+Table5[[#This Row],[KOPVĒRTĒJUMS ]]+Table5[[#This Row],[KOPVĒRTĒJUMS    ]]+Table5[[#This Row],[KOPVĒRTĒJUMS  ]]+Table5[[#This Row],[KOPVĒRTĒJUMS   ]]</f>
        <v>150.5</v>
      </c>
      <c r="F19" s="141"/>
      <c r="G19" s="142"/>
      <c r="H19" s="140"/>
      <c r="I19" s="136">
        <v>2</v>
      </c>
      <c r="J19" s="137">
        <v>61</v>
      </c>
      <c r="K19" s="138">
        <f>SUM(Table5[[#This Row],[KVALIFIKĀCIJA ]:[FINĀLS ]])</f>
        <v>63</v>
      </c>
      <c r="L19" s="139"/>
      <c r="M19" s="137"/>
      <c r="N19" s="138"/>
      <c r="O19" s="139">
        <v>0.5</v>
      </c>
      <c r="P19" s="137">
        <v>24</v>
      </c>
      <c r="Q19" s="138">
        <f>SUM(Table5[[#This Row],[FINĀLS   ]]+Table5[[#This Row],[KVALIFIKĀCIJA   ]])</f>
        <v>24.5</v>
      </c>
      <c r="R19" s="139">
        <v>2</v>
      </c>
      <c r="S19" s="137">
        <v>61</v>
      </c>
      <c r="T19" s="138">
        <f>SUM(Table5[[#This Row],[KVALIFIKĀCIJA    ]:[FINĀLS    ]])</f>
        <v>63</v>
      </c>
    </row>
    <row r="20" spans="2:22" x14ac:dyDescent="0.2">
      <c r="B20" s="25">
        <v>16</v>
      </c>
      <c r="C20" s="191" t="s">
        <v>128</v>
      </c>
      <c r="D20" s="192" t="s">
        <v>129</v>
      </c>
      <c r="E20" s="135">
        <f>Table5[[#This Row],[KOPVĒRTĒJUMS]]+Table5[[#This Row],[KOPVĒRTĒJUMS ]]+Table5[[#This Row],[KOPVĒRTĒJUMS    ]]+Table5[[#This Row],[KOPVĒRTĒJUMS  ]]+Table5[[#This Row],[KOPVĒRTĒJUMS   ]]</f>
        <v>119</v>
      </c>
      <c r="F20" s="136">
        <v>2</v>
      </c>
      <c r="G20" s="137">
        <v>61</v>
      </c>
      <c r="H20" s="138">
        <f>SUM(Table5[[#This Row],[KVALIFIKĀCIJA]:[FINĀLS]])</f>
        <v>63</v>
      </c>
      <c r="I20" s="136"/>
      <c r="J20" s="137"/>
      <c r="K20" s="138"/>
      <c r="L20" s="139">
        <v>2</v>
      </c>
      <c r="M20" s="137">
        <v>54</v>
      </c>
      <c r="N20" s="138">
        <f>Table5[[#This Row],[FINĀLS  ]]+Table5[[#This Row],[KVALIFIKĀCIJA  ]]</f>
        <v>56</v>
      </c>
      <c r="O20" s="139"/>
      <c r="P20" s="137"/>
      <c r="Q20" s="138"/>
      <c r="R20" s="139"/>
      <c r="S20" s="137"/>
      <c r="T20" s="138"/>
    </row>
    <row r="21" spans="2:22" x14ac:dyDescent="0.2">
      <c r="B21" s="25">
        <v>17</v>
      </c>
      <c r="C21" s="191" t="s">
        <v>130</v>
      </c>
      <c r="D21" s="192" t="s">
        <v>131</v>
      </c>
      <c r="E21" s="135">
        <f>Table5[[#This Row],[KOPVĒRTĒJUMS]]+Table5[[#This Row],[KOPVĒRTĒJUMS ]]+Table5[[#This Row],[KOPVĒRTĒJUMS    ]]+Table5[[#This Row],[KOPVĒRTĒJUMS  ]]+Table5[[#This Row],[KOPVĒRTĒJUMS   ]]</f>
        <v>118</v>
      </c>
      <c r="F21" s="141"/>
      <c r="G21" s="142"/>
      <c r="H21" s="140"/>
      <c r="I21" s="136">
        <v>1</v>
      </c>
      <c r="J21" s="137">
        <v>61</v>
      </c>
      <c r="K21" s="138">
        <f>SUM(Table5[[#This Row],[KVALIFIKĀCIJA ]:[FINĀLS ]])</f>
        <v>62</v>
      </c>
      <c r="L21" s="139">
        <v>2</v>
      </c>
      <c r="M21" s="137">
        <v>54</v>
      </c>
      <c r="N21" s="138">
        <f>Table5[[#This Row],[FINĀLS  ]]+Table5[[#This Row],[KVALIFIKĀCIJA  ]]</f>
        <v>56</v>
      </c>
      <c r="O21" s="139"/>
      <c r="P21" s="137"/>
      <c r="Q21" s="138"/>
      <c r="R21" s="139"/>
      <c r="S21" s="137"/>
      <c r="T21" s="138"/>
    </row>
    <row r="22" spans="2:22" x14ac:dyDescent="0.2">
      <c r="B22" s="25">
        <v>18</v>
      </c>
      <c r="C22" s="191" t="s">
        <v>69</v>
      </c>
      <c r="D22" s="192" t="s">
        <v>70</v>
      </c>
      <c r="E22" s="135">
        <f>Table5[[#This Row],[KOPVĒRTĒJUMS]]+Table5[[#This Row],[KOPVĒRTĒJUMS ]]+Table5[[#This Row],[KOPVĒRTĒJUMS    ]]+Table5[[#This Row],[KOPVĒRTĒJUMS  ]]+Table5[[#This Row],[KOPVĒRTĒJUMS   ]]</f>
        <v>111</v>
      </c>
      <c r="F22" s="141"/>
      <c r="G22" s="142"/>
      <c r="H22" s="140"/>
      <c r="I22" s="136">
        <v>2</v>
      </c>
      <c r="J22" s="137">
        <v>54</v>
      </c>
      <c r="K22" s="138">
        <f>SUM(Table5[[#This Row],[KVALIFIKĀCIJA ]:[FINĀLS ]])</f>
        <v>56</v>
      </c>
      <c r="L22" s="139">
        <v>1</v>
      </c>
      <c r="M22" s="137">
        <v>54</v>
      </c>
      <c r="N22" s="138">
        <f>Table5[[#This Row],[FINĀLS  ]]+Table5[[#This Row],[KVALIFIKĀCIJA  ]]</f>
        <v>55</v>
      </c>
      <c r="O22" s="139">
        <v>0</v>
      </c>
      <c r="P22" s="137">
        <v>0</v>
      </c>
      <c r="Q22" s="138">
        <f>SUM(Table5[[#This Row],[FINĀLS   ]]+Table5[[#This Row],[KVALIFIKĀCIJA   ]])</f>
        <v>0</v>
      </c>
      <c r="R22" s="139"/>
      <c r="S22" s="137"/>
      <c r="T22" s="138"/>
      <c r="V22" s="190"/>
    </row>
    <row r="23" spans="2:22" x14ac:dyDescent="0.2">
      <c r="B23" s="25">
        <v>19</v>
      </c>
      <c r="C23" s="25" t="s">
        <v>43</v>
      </c>
      <c r="D23" s="134" t="s">
        <v>32</v>
      </c>
      <c r="E23" s="135">
        <f>Table5[[#This Row],[KOPVĒRTĒJUMS]]+Table5[[#This Row],[KOPVĒRTĒJUMS ]]+Table5[[#This Row],[KOPVĒRTĒJUMS    ]]+Table5[[#This Row],[KOPVĒRTĒJUMS  ]]+Table5[[#This Row],[KOPVĒRTĒJUMS   ]]</f>
        <v>110.5</v>
      </c>
      <c r="F23" s="136">
        <v>0.5</v>
      </c>
      <c r="G23" s="137">
        <v>0</v>
      </c>
      <c r="H23" s="138">
        <f>SUM(Table5[[#This Row],[KVALIFIKĀCIJA]:[FINĀLS]])</f>
        <v>0.5</v>
      </c>
      <c r="I23" s="136"/>
      <c r="J23" s="137"/>
      <c r="K23" s="138"/>
      <c r="L23" s="139">
        <v>2</v>
      </c>
      <c r="M23" s="137">
        <v>24</v>
      </c>
      <c r="N23" s="138">
        <f>Table5[[#This Row],[FINĀLS  ]]+Table5[[#This Row],[KVALIFIKĀCIJA  ]]</f>
        <v>26</v>
      </c>
      <c r="O23" s="139"/>
      <c r="P23" s="137"/>
      <c r="Q23" s="138"/>
      <c r="R23" s="139">
        <v>6</v>
      </c>
      <c r="S23" s="137">
        <v>78</v>
      </c>
      <c r="T23" s="138">
        <f>SUM(Table5[[#This Row],[KVALIFIKĀCIJA    ]:[FINĀLS    ]])</f>
        <v>84</v>
      </c>
    </row>
    <row r="24" spans="2:22" x14ac:dyDescent="0.2">
      <c r="B24" s="25">
        <v>20</v>
      </c>
      <c r="C24" s="191" t="s">
        <v>132</v>
      </c>
      <c r="D24" s="192" t="s">
        <v>133</v>
      </c>
      <c r="E24" s="135">
        <f>Table5[[#This Row],[KOPVĒRTĒJUMS]]+Table5[[#This Row],[KOPVĒRTĒJUMS ]]+Table5[[#This Row],[KOPVĒRTĒJUMS    ]]+Table5[[#This Row],[KOPVĒRTĒJUMS  ]]+Table5[[#This Row],[KOPVĒRTĒJUMS   ]]</f>
        <v>110</v>
      </c>
      <c r="F24" s="141"/>
      <c r="G24" s="142"/>
      <c r="H24" s="140"/>
      <c r="I24" s="143"/>
      <c r="J24" s="144"/>
      <c r="K24" s="140"/>
      <c r="L24" s="139">
        <v>10</v>
      </c>
      <c r="M24" s="137">
        <v>100</v>
      </c>
      <c r="N24" s="138">
        <f>Table5[[#This Row],[FINĀLS  ]]+Table5[[#This Row],[KVALIFIKĀCIJA  ]]</f>
        <v>110</v>
      </c>
      <c r="O24" s="139"/>
      <c r="P24" s="137"/>
      <c r="Q24" s="138"/>
      <c r="R24" s="139"/>
      <c r="S24" s="137"/>
      <c r="T24" s="138"/>
    </row>
    <row r="25" spans="2:22" x14ac:dyDescent="0.2">
      <c r="B25" s="25">
        <v>21</v>
      </c>
      <c r="C25" s="191" t="s">
        <v>87</v>
      </c>
      <c r="D25" s="192" t="s">
        <v>60</v>
      </c>
      <c r="E25" s="135">
        <f>Table5[[#This Row],[KOPVĒRTĒJUMS]]+Table5[[#This Row],[KOPVĒRTĒJUMS ]]+Table5[[#This Row],[KOPVĒRTĒJUMS    ]]+Table5[[#This Row],[KOPVĒRTĒJUMS  ]]+Table5[[#This Row],[KOPVĒRTĒJUMS   ]]</f>
        <v>79.5</v>
      </c>
      <c r="F25" s="136">
        <v>0.5</v>
      </c>
      <c r="G25" s="137">
        <v>0</v>
      </c>
      <c r="H25" s="138">
        <f>SUM(Table5[[#This Row],[KVALIFIKĀCIJA]:[FINĀLS]])</f>
        <v>0.5</v>
      </c>
      <c r="I25" s="136"/>
      <c r="J25" s="137"/>
      <c r="K25" s="138"/>
      <c r="L25" s="139">
        <v>0.5</v>
      </c>
      <c r="M25" s="137">
        <v>54</v>
      </c>
      <c r="N25" s="138">
        <f>Table5[[#This Row],[FINĀLS  ]]+Table5[[#This Row],[KVALIFIKĀCIJA  ]]</f>
        <v>54.5</v>
      </c>
      <c r="O25" s="139">
        <v>0.5</v>
      </c>
      <c r="P25" s="137">
        <v>24</v>
      </c>
      <c r="Q25" s="138">
        <f>SUM(Table5[[#This Row],[FINĀLS   ]]+Table5[[#This Row],[KVALIFIKĀCIJA   ]])</f>
        <v>24.5</v>
      </c>
      <c r="R25" s="139"/>
      <c r="S25" s="137"/>
      <c r="T25" s="138"/>
    </row>
    <row r="26" spans="2:22" x14ac:dyDescent="0.2">
      <c r="B26" s="25">
        <v>22</v>
      </c>
      <c r="C26" s="191" t="s">
        <v>80</v>
      </c>
      <c r="D26" s="192" t="s">
        <v>81</v>
      </c>
      <c r="E26" s="135">
        <f>Table5[[#This Row],[KOPVĒRTĒJUMS]]+Table5[[#This Row],[KOPVĒRTĒJUMS ]]+Table5[[#This Row],[KOPVĒRTĒJUMS    ]]+Table5[[#This Row],[KOPVĒRTĒJUMS  ]]+Table5[[#This Row],[KOPVĒRTĒJUMS   ]]</f>
        <v>63</v>
      </c>
      <c r="F26" s="141"/>
      <c r="G26" s="142"/>
      <c r="H26" s="140"/>
      <c r="I26" s="143"/>
      <c r="J26" s="144"/>
      <c r="K26" s="140"/>
      <c r="L26" s="145"/>
      <c r="M26" s="146"/>
      <c r="N26" s="138"/>
      <c r="O26" s="136">
        <v>2</v>
      </c>
      <c r="P26" s="137">
        <v>61</v>
      </c>
      <c r="Q26" s="138">
        <f>SUM(Table5[[#This Row],[FINĀLS   ]]+Table5[[#This Row],[KVALIFIKĀCIJA   ]])</f>
        <v>63</v>
      </c>
      <c r="R26" s="136"/>
      <c r="S26" s="137"/>
      <c r="T26" s="138"/>
    </row>
    <row r="27" spans="2:22" x14ac:dyDescent="0.2">
      <c r="B27" s="25">
        <v>23</v>
      </c>
      <c r="C27" s="189" t="s">
        <v>101</v>
      </c>
      <c r="D27" s="134" t="s">
        <v>99</v>
      </c>
      <c r="E27" s="135">
        <f>Table5[[#This Row],[KOPVĒRTĒJUMS]]+Table5[[#This Row],[KOPVĒRTĒJUMS ]]+Table5[[#This Row],[KOPVĒRTĒJUMS    ]]+Table5[[#This Row],[KOPVĒRTĒJUMS  ]]+Table5[[#This Row],[KOPVĒRTĒJUMS   ]]</f>
        <v>63</v>
      </c>
      <c r="F27" s="141"/>
      <c r="G27" s="142"/>
      <c r="H27" s="140">
        <f>SUM(Table5[[#This Row],[KVALIFIKĀCIJA]:[FINĀLS]])</f>
        <v>0</v>
      </c>
      <c r="I27" s="143"/>
      <c r="J27" s="144"/>
      <c r="K27" s="140">
        <f>SUM(Table5[[#This Row],[KVALIFIKĀCIJA ]:[FINĀLS ]])</f>
        <v>0</v>
      </c>
      <c r="L27" s="145"/>
      <c r="M27" s="146"/>
      <c r="N27" s="138">
        <f>Table5[[#This Row],[FINĀLS  ]]+Table5[[#This Row],[KVALIFIKĀCIJA  ]]</f>
        <v>0</v>
      </c>
      <c r="O27" s="145"/>
      <c r="P27" s="146"/>
      <c r="Q27" s="138">
        <f>SUM(Table5[[#This Row],[FINĀLS   ]]+Table5[[#This Row],[KVALIFIKĀCIJA   ]])</f>
        <v>0</v>
      </c>
      <c r="R27" s="136">
        <v>2</v>
      </c>
      <c r="S27" s="137">
        <v>61</v>
      </c>
      <c r="T27" s="147">
        <f>SUM(Table5[[#This Row],[KVALIFIKĀCIJA    ]:[FINĀLS    ]])</f>
        <v>63</v>
      </c>
    </row>
    <row r="28" spans="2:22" x14ac:dyDescent="0.2">
      <c r="B28" s="25">
        <v>24</v>
      </c>
      <c r="C28" s="191" t="s">
        <v>90</v>
      </c>
      <c r="D28" s="192" t="s">
        <v>91</v>
      </c>
      <c r="E28" s="135">
        <f>Table5[[#This Row],[KOPVĒRTĒJUMS]]+Table5[[#This Row],[KOPVĒRTĒJUMS ]]+Table5[[#This Row],[KOPVĒRTĒJUMS    ]]+Table5[[#This Row],[KOPVĒRTĒJUMS  ]]+Table5[[#This Row],[KOPVĒRTĒJUMS   ]]</f>
        <v>62</v>
      </c>
      <c r="F28" s="141"/>
      <c r="G28" s="142"/>
      <c r="H28" s="140"/>
      <c r="I28" s="143"/>
      <c r="J28" s="144"/>
      <c r="K28" s="140"/>
      <c r="L28" s="145"/>
      <c r="M28" s="146"/>
      <c r="N28" s="138"/>
      <c r="O28" s="136">
        <v>1</v>
      </c>
      <c r="P28" s="137">
        <v>61</v>
      </c>
      <c r="Q28" s="138">
        <f>SUM(Table5[[#This Row],[FINĀLS   ]]+Table5[[#This Row],[KVALIFIKĀCIJA   ]])</f>
        <v>62</v>
      </c>
      <c r="R28" s="136"/>
      <c r="S28" s="137"/>
      <c r="T28" s="138"/>
    </row>
    <row r="29" spans="2:22" x14ac:dyDescent="0.2">
      <c r="B29" s="25">
        <v>25</v>
      </c>
      <c r="C29" s="191" t="s">
        <v>82</v>
      </c>
      <c r="D29" s="192" t="s">
        <v>54</v>
      </c>
      <c r="E29" s="135">
        <f>Table5[[#This Row],[KOPVĒRTĒJUMS]]+Table5[[#This Row],[KOPVĒRTĒJUMS ]]+Table5[[#This Row],[KOPVĒRTĒJUMS    ]]+Table5[[#This Row],[KOPVĒRTĒJUMS  ]]+Table5[[#This Row],[KOPVĒRTĒJUMS   ]]</f>
        <v>57</v>
      </c>
      <c r="F29" s="141"/>
      <c r="G29" s="142"/>
      <c r="H29" s="140"/>
      <c r="I29" s="143"/>
      <c r="J29" s="144"/>
      <c r="K29" s="140"/>
      <c r="L29" s="145"/>
      <c r="M29" s="146"/>
      <c r="N29" s="138"/>
      <c r="O29" s="136">
        <v>3</v>
      </c>
      <c r="P29" s="137">
        <v>54</v>
      </c>
      <c r="Q29" s="138">
        <f>SUM(Table5[[#This Row],[FINĀLS   ]]+Table5[[#This Row],[KVALIFIKĀCIJA   ]])</f>
        <v>57</v>
      </c>
      <c r="R29" s="136"/>
      <c r="S29" s="137"/>
      <c r="T29" s="138"/>
    </row>
    <row r="30" spans="2:22" x14ac:dyDescent="0.2">
      <c r="B30" s="25">
        <v>26</v>
      </c>
      <c r="C30" s="193" t="s">
        <v>98</v>
      </c>
      <c r="D30" s="194" t="s">
        <v>92</v>
      </c>
      <c r="E30" s="135">
        <f>Table5[[#This Row],[KOPVĒRTĒJUMS]]+Table5[[#This Row],[KOPVĒRTĒJUMS ]]+Table5[[#This Row],[KOPVĒRTĒJUMS    ]]+Table5[[#This Row],[KOPVĒRTĒJUMS  ]]+Table5[[#This Row],[KOPVĒRTĒJUMS   ]]</f>
        <v>56</v>
      </c>
      <c r="F30" s="141"/>
      <c r="G30" s="142"/>
      <c r="H30" s="140">
        <f>SUM(Table5[[#This Row],[KVALIFIKĀCIJA]:[FINĀLS]])</f>
        <v>0</v>
      </c>
      <c r="I30" s="143"/>
      <c r="J30" s="144"/>
      <c r="K30" s="140">
        <f>SUM(Table5[[#This Row],[KVALIFIKĀCIJA ]:[FINĀLS ]])</f>
        <v>0</v>
      </c>
      <c r="L30" s="145"/>
      <c r="M30" s="146"/>
      <c r="N30" s="138">
        <f>Table5[[#This Row],[FINĀLS  ]]+Table5[[#This Row],[KVALIFIKĀCIJA  ]]</f>
        <v>0</v>
      </c>
      <c r="O30" s="145"/>
      <c r="P30" s="146"/>
      <c r="Q30" s="138">
        <f>SUM(Table5[[#This Row],[FINĀLS   ]]+Table5[[#This Row],[KVALIFIKĀCIJA   ]])</f>
        <v>0</v>
      </c>
      <c r="R30" s="136">
        <v>2</v>
      </c>
      <c r="S30" s="137">
        <v>54</v>
      </c>
      <c r="T30" s="147">
        <f>SUM(Table5[[#This Row],[KVALIFIKĀCIJA    ]:[FINĀLS    ]])</f>
        <v>56</v>
      </c>
    </row>
    <row r="31" spans="2:22" x14ac:dyDescent="0.2">
      <c r="B31" s="25">
        <v>27</v>
      </c>
      <c r="C31" s="25" t="s">
        <v>64</v>
      </c>
      <c r="D31" s="134" t="s">
        <v>134</v>
      </c>
      <c r="E31" s="135">
        <f>Table5[[#This Row],[KOPVĒRTĒJUMS]]+Table5[[#This Row],[KOPVĒRTĒJUMS ]]+Table5[[#This Row],[KOPVĒRTĒJUMS    ]]+Table5[[#This Row],[KOPVĒRTĒJUMS  ]]+Table5[[#This Row],[KOPVĒRTĒJUMS   ]]</f>
        <v>55.5</v>
      </c>
      <c r="F31" s="141"/>
      <c r="G31" s="142"/>
      <c r="H31" s="140"/>
      <c r="I31" s="136">
        <v>0.5</v>
      </c>
      <c r="J31" s="137">
        <v>0</v>
      </c>
      <c r="K31" s="138">
        <f>SUM(Table5[[#This Row],[KVALIFIKĀCIJA ]:[FINĀLS ]])</f>
        <v>0.5</v>
      </c>
      <c r="L31" s="136"/>
      <c r="M31" s="137"/>
      <c r="N31" s="138"/>
      <c r="O31" s="136">
        <v>1</v>
      </c>
      <c r="P31" s="137">
        <v>54</v>
      </c>
      <c r="Q31" s="138">
        <f>SUM(Table5[[#This Row],[FINĀLS   ]]+Table5[[#This Row],[KVALIFIKĀCIJA   ]])</f>
        <v>55</v>
      </c>
      <c r="R31" s="136"/>
      <c r="S31" s="137"/>
      <c r="T31" s="138"/>
    </row>
    <row r="32" spans="2:22" x14ac:dyDescent="0.2">
      <c r="B32" s="25">
        <v>28</v>
      </c>
      <c r="C32" s="25" t="s">
        <v>65</v>
      </c>
      <c r="D32" s="134" t="s">
        <v>74</v>
      </c>
      <c r="E32" s="135">
        <f>Table5[[#This Row],[KOPVĒRTĒJUMS]]+Table5[[#This Row],[KOPVĒRTĒJUMS ]]+Table5[[#This Row],[KOPVĒRTĒJUMS    ]]+Table5[[#This Row],[KOPVĒRTĒJUMS  ]]+Table5[[#This Row],[KOPVĒRTĒJUMS   ]]</f>
        <v>55.5</v>
      </c>
      <c r="F32" s="141"/>
      <c r="G32" s="142"/>
      <c r="H32" s="140"/>
      <c r="I32" s="136">
        <v>0.5</v>
      </c>
      <c r="J32" s="137">
        <v>0</v>
      </c>
      <c r="K32" s="138">
        <f>SUM(Table5[[#This Row],[KVALIFIKĀCIJA ]:[FINĀLS ]])</f>
        <v>0.5</v>
      </c>
      <c r="L32" s="136"/>
      <c r="M32" s="137"/>
      <c r="N32" s="138"/>
      <c r="O32" s="136">
        <v>0</v>
      </c>
      <c r="P32" s="137">
        <v>0</v>
      </c>
      <c r="Q32" s="138">
        <f>SUM(Table5[[#This Row],[FINĀLS   ]]+Table5[[#This Row],[KVALIFIKĀCIJA   ]])</f>
        <v>0</v>
      </c>
      <c r="R32" s="136">
        <v>1</v>
      </c>
      <c r="S32" s="137">
        <v>54</v>
      </c>
      <c r="T32" s="138">
        <f>SUM(Table5[[#This Row],[KVALIFIKĀCIJA    ]:[FINĀLS    ]])</f>
        <v>55</v>
      </c>
    </row>
    <row r="33" spans="2:20" x14ac:dyDescent="0.2">
      <c r="B33" s="25">
        <v>29</v>
      </c>
      <c r="C33" s="25" t="s">
        <v>135</v>
      </c>
      <c r="D33" s="134" t="s">
        <v>136</v>
      </c>
      <c r="E33" s="135">
        <f>Table5[[#This Row],[KOPVĒRTĒJUMS]]+Table5[[#This Row],[KOPVĒRTĒJUMS ]]+Table5[[#This Row],[KOPVĒRTĒJUMS    ]]+Table5[[#This Row],[KOPVĒRTĒJUMS  ]]+Table5[[#This Row],[KOPVĒRTĒJUMS   ]]</f>
        <v>55</v>
      </c>
      <c r="F33" s="136">
        <v>1</v>
      </c>
      <c r="G33" s="137">
        <v>54</v>
      </c>
      <c r="H33" s="138">
        <f>SUM(Table5[[#This Row],[KVALIFIKĀCIJA]:[FINĀLS]])</f>
        <v>55</v>
      </c>
      <c r="I33" s="136"/>
      <c r="J33" s="137"/>
      <c r="K33" s="138"/>
      <c r="L33" s="139"/>
      <c r="M33" s="137"/>
      <c r="N33" s="138"/>
      <c r="O33" s="139"/>
      <c r="P33" s="137"/>
      <c r="Q33" s="138"/>
      <c r="R33" s="139"/>
      <c r="S33" s="137"/>
      <c r="T33" s="138"/>
    </row>
    <row r="34" spans="2:20" x14ac:dyDescent="0.2">
      <c r="B34" s="25">
        <v>30</v>
      </c>
      <c r="C34" s="25" t="s">
        <v>40</v>
      </c>
      <c r="D34" s="134" t="s">
        <v>78</v>
      </c>
      <c r="E34" s="135">
        <f>Table5[[#This Row],[KOPVĒRTĒJUMS]]+Table5[[#This Row],[KOPVĒRTĒJUMS ]]+Table5[[#This Row],[KOPVĒRTĒJUMS    ]]+Table5[[#This Row],[KOPVĒRTĒJUMS  ]]+Table5[[#This Row],[KOPVĒRTĒJUMS   ]]</f>
        <v>55</v>
      </c>
      <c r="F34" s="136">
        <v>1</v>
      </c>
      <c r="G34" s="137">
        <v>54</v>
      </c>
      <c r="H34" s="138">
        <f>SUM(Table5[[#This Row],[KVALIFIKĀCIJA]:[FINĀLS]])</f>
        <v>55</v>
      </c>
      <c r="I34" s="136">
        <v>0</v>
      </c>
      <c r="J34" s="137">
        <v>0</v>
      </c>
      <c r="K34" s="138">
        <f>SUM(Table5[[#This Row],[KVALIFIKĀCIJA ]:[FINĀLS ]])</f>
        <v>0</v>
      </c>
      <c r="L34" s="139"/>
      <c r="M34" s="137"/>
      <c r="N34" s="138"/>
      <c r="O34" s="139">
        <v>0</v>
      </c>
      <c r="P34" s="137">
        <v>0</v>
      </c>
      <c r="Q34" s="138">
        <f>SUM(Table5[[#This Row],[FINĀLS   ]]+Table5[[#This Row],[KVALIFIKĀCIJA   ]])</f>
        <v>0</v>
      </c>
      <c r="R34" s="139">
        <v>0</v>
      </c>
      <c r="S34" s="137">
        <v>0</v>
      </c>
      <c r="T34" s="138">
        <f>SUM(Table5[[#This Row],[KVALIFIKĀCIJA    ]:[FINĀLS    ]])</f>
        <v>0</v>
      </c>
    </row>
    <row r="35" spans="2:20" x14ac:dyDescent="0.2">
      <c r="B35" s="25">
        <v>31</v>
      </c>
      <c r="C35" s="191" t="s">
        <v>84</v>
      </c>
      <c r="D35" s="192" t="s">
        <v>85</v>
      </c>
      <c r="E35" s="135">
        <f>Table5[[#This Row],[KOPVĒRTĒJUMS]]+Table5[[#This Row],[KOPVĒRTĒJUMS ]]+Table5[[#This Row],[KOPVĒRTĒJUMS    ]]+Table5[[#This Row],[KOPVĒRTĒJUMS  ]]+Table5[[#This Row],[KOPVĒRTĒJUMS   ]]</f>
        <v>54.5</v>
      </c>
      <c r="F35" s="141"/>
      <c r="G35" s="142"/>
      <c r="H35" s="140"/>
      <c r="I35" s="143"/>
      <c r="J35" s="144"/>
      <c r="K35" s="140"/>
      <c r="L35" s="145"/>
      <c r="M35" s="146"/>
      <c r="N35" s="138"/>
      <c r="O35" s="136">
        <v>0.5</v>
      </c>
      <c r="P35" s="137">
        <v>54</v>
      </c>
      <c r="Q35" s="138">
        <f>SUM(Table5[[#This Row],[FINĀLS   ]]+Table5[[#This Row],[KVALIFIKĀCIJA   ]])</f>
        <v>54.5</v>
      </c>
      <c r="R35" s="136"/>
      <c r="S35" s="137"/>
      <c r="T35" s="138"/>
    </row>
    <row r="36" spans="2:20" x14ac:dyDescent="0.2">
      <c r="B36" s="25">
        <v>32</v>
      </c>
      <c r="C36" s="191" t="s">
        <v>75</v>
      </c>
      <c r="D36" s="192" t="s">
        <v>76</v>
      </c>
      <c r="E36" s="135">
        <f>Table5[[#This Row],[KOPVĒRTĒJUMS]]+Table5[[#This Row],[KOPVĒRTĒJUMS ]]+Table5[[#This Row],[KOPVĒRTĒJUMS    ]]+Table5[[#This Row],[KOPVĒRTĒJUMS  ]]+Table5[[#This Row],[KOPVĒRTĒJUMS   ]]</f>
        <v>25.5</v>
      </c>
      <c r="F36" s="141"/>
      <c r="G36" s="142"/>
      <c r="H36" s="140"/>
      <c r="I36" s="136">
        <v>0.5</v>
      </c>
      <c r="J36" s="137">
        <v>0</v>
      </c>
      <c r="K36" s="138">
        <f>SUM(Table5[[#This Row],[KVALIFIKĀCIJA ]:[FINĀLS ]])</f>
        <v>0.5</v>
      </c>
      <c r="L36" s="136"/>
      <c r="M36" s="137"/>
      <c r="N36" s="138"/>
      <c r="O36" s="136">
        <v>1</v>
      </c>
      <c r="P36" s="137">
        <v>24</v>
      </c>
      <c r="Q36" s="138">
        <f>SUM(Table5[[#This Row],[FINĀLS   ]]+Table5[[#This Row],[KVALIFIKĀCIJA   ]])</f>
        <v>25</v>
      </c>
      <c r="R36" s="136"/>
      <c r="S36" s="137"/>
      <c r="T36" s="138"/>
    </row>
    <row r="37" spans="2:20" x14ac:dyDescent="0.2">
      <c r="B37" s="25">
        <v>33</v>
      </c>
      <c r="C37" s="191" t="s">
        <v>137</v>
      </c>
      <c r="D37" s="192" t="s">
        <v>138</v>
      </c>
      <c r="E37" s="135">
        <f>Table5[[#This Row],[KOPVĒRTĒJUMS]]+Table5[[#This Row],[KOPVĒRTĒJUMS ]]+Table5[[#This Row],[KOPVĒRTĒJUMS    ]]+Table5[[#This Row],[KOPVĒRTĒJUMS  ]]+Table5[[#This Row],[KOPVĒRTĒJUMS   ]]</f>
        <v>25</v>
      </c>
      <c r="F37" s="141"/>
      <c r="G37" s="142"/>
      <c r="H37" s="140"/>
      <c r="I37" s="143"/>
      <c r="J37" s="144"/>
      <c r="K37" s="140"/>
      <c r="L37" s="139">
        <v>1</v>
      </c>
      <c r="M37" s="137">
        <v>24</v>
      </c>
      <c r="N37" s="138">
        <f>Table5[[#This Row],[FINĀLS  ]]+Table5[[#This Row],[KVALIFIKĀCIJA  ]]</f>
        <v>25</v>
      </c>
      <c r="O37" s="139"/>
      <c r="P37" s="137"/>
      <c r="Q37" s="138"/>
      <c r="R37" s="139"/>
      <c r="S37" s="137"/>
      <c r="T37" s="138"/>
    </row>
    <row r="38" spans="2:20" x14ac:dyDescent="0.2">
      <c r="B38" s="25">
        <v>34</v>
      </c>
      <c r="C38" s="191" t="s">
        <v>139</v>
      </c>
      <c r="D38" s="192" t="s">
        <v>140</v>
      </c>
      <c r="E38" s="135">
        <f>Table5[[#This Row],[KOPVĒRTĒJUMS]]+Table5[[#This Row],[KOPVĒRTĒJUMS ]]+Table5[[#This Row],[KOPVĒRTĒJUMS    ]]+Table5[[#This Row],[KOPVĒRTĒJUMS  ]]+Table5[[#This Row],[KOPVĒRTĒJUMS   ]]</f>
        <v>24.5</v>
      </c>
      <c r="F38" s="141"/>
      <c r="G38" s="142"/>
      <c r="H38" s="140"/>
      <c r="I38" s="143"/>
      <c r="J38" s="144"/>
      <c r="K38" s="140"/>
      <c r="L38" s="139">
        <v>0.5</v>
      </c>
      <c r="M38" s="137">
        <v>24</v>
      </c>
      <c r="N38" s="138">
        <f>Table5[[#This Row],[FINĀLS  ]]+Table5[[#This Row],[KVALIFIKĀCIJA  ]]</f>
        <v>24.5</v>
      </c>
      <c r="O38" s="139"/>
      <c r="P38" s="137"/>
      <c r="Q38" s="138"/>
      <c r="R38" s="139"/>
      <c r="S38" s="137"/>
      <c r="T38" s="138"/>
    </row>
    <row r="39" spans="2:20" x14ac:dyDescent="0.2">
      <c r="B39" s="25">
        <v>35</v>
      </c>
      <c r="C39" s="191" t="s">
        <v>141</v>
      </c>
      <c r="D39" s="192" t="s">
        <v>142</v>
      </c>
      <c r="E39" s="135">
        <f>Table5[[#This Row],[KOPVĒRTĒJUMS]]+Table5[[#This Row],[KOPVĒRTĒJUMS ]]+Table5[[#This Row],[KOPVĒRTĒJUMS    ]]+Table5[[#This Row],[KOPVĒRTĒJUMS  ]]+Table5[[#This Row],[KOPVĒRTĒJUMS   ]]</f>
        <v>24.5</v>
      </c>
      <c r="F39" s="141"/>
      <c r="G39" s="142"/>
      <c r="H39" s="140"/>
      <c r="I39" s="143"/>
      <c r="J39" s="144"/>
      <c r="K39" s="140"/>
      <c r="L39" s="139">
        <v>0.5</v>
      </c>
      <c r="M39" s="137">
        <v>24</v>
      </c>
      <c r="N39" s="138">
        <f>Table5[[#This Row],[FINĀLS  ]]+Table5[[#This Row],[KVALIFIKĀCIJA  ]]</f>
        <v>24.5</v>
      </c>
      <c r="O39" s="139"/>
      <c r="P39" s="137"/>
      <c r="Q39" s="138"/>
      <c r="R39" s="139"/>
      <c r="S39" s="137"/>
      <c r="T39" s="138"/>
    </row>
    <row r="40" spans="2:20" x14ac:dyDescent="0.2">
      <c r="B40" s="25">
        <v>36</v>
      </c>
      <c r="C40" s="191" t="s">
        <v>143</v>
      </c>
      <c r="D40" s="192" t="s">
        <v>144</v>
      </c>
      <c r="E40" s="135">
        <f>Table5[[#This Row],[KOPVĒRTĒJUMS]]+Table5[[#This Row],[KOPVĒRTĒJUMS ]]+Table5[[#This Row],[KOPVĒRTĒJUMS    ]]+Table5[[#This Row],[KOPVĒRTĒJUMS  ]]+Table5[[#This Row],[KOPVĒRTĒJUMS   ]]</f>
        <v>1</v>
      </c>
      <c r="F40" s="136">
        <v>1</v>
      </c>
      <c r="G40" s="137">
        <v>0</v>
      </c>
      <c r="H40" s="138">
        <f>SUM(Table5[[#This Row],[KVALIFIKĀCIJA]:[FINĀLS]])</f>
        <v>1</v>
      </c>
      <c r="I40" s="136"/>
      <c r="J40" s="137"/>
      <c r="K40" s="138"/>
      <c r="L40" s="136"/>
      <c r="M40" s="137"/>
      <c r="N40" s="138"/>
      <c r="O40" s="136"/>
      <c r="P40" s="137"/>
      <c r="Q40" s="138"/>
      <c r="R40" s="136"/>
      <c r="S40" s="137"/>
      <c r="T40" s="138"/>
    </row>
    <row r="41" spans="2:20" x14ac:dyDescent="0.2">
      <c r="B41" s="25">
        <v>37</v>
      </c>
      <c r="C41" s="191" t="s">
        <v>145</v>
      </c>
      <c r="D41" s="192" t="s">
        <v>146</v>
      </c>
      <c r="E41" s="135">
        <f>Table5[[#This Row],[KOPVĒRTĒJUMS]]+Table5[[#This Row],[KOPVĒRTĒJUMS ]]+Table5[[#This Row],[KOPVĒRTĒJUMS    ]]+Table5[[#This Row],[KOPVĒRTĒJUMS  ]]+Table5[[#This Row],[KOPVĒRTĒJUMS   ]]</f>
        <v>0.5</v>
      </c>
      <c r="F41" s="141"/>
      <c r="G41" s="142"/>
      <c r="H41" s="140"/>
      <c r="I41" s="136">
        <v>0.5</v>
      </c>
      <c r="J41" s="137">
        <v>0</v>
      </c>
      <c r="K41" s="138">
        <f>SUM(Table5[[#This Row],[KVALIFIKĀCIJA ]:[FINĀLS ]])</f>
        <v>0.5</v>
      </c>
      <c r="L41" s="136"/>
      <c r="M41" s="137"/>
      <c r="N41" s="138"/>
      <c r="O41" s="136"/>
      <c r="P41" s="137"/>
      <c r="Q41" s="138"/>
      <c r="R41" s="136"/>
      <c r="S41" s="137"/>
      <c r="T41" s="138"/>
    </row>
    <row r="42" spans="2:20" x14ac:dyDescent="0.2">
      <c r="B42" s="25">
        <v>38</v>
      </c>
      <c r="C42" s="191" t="s">
        <v>147</v>
      </c>
      <c r="D42" s="192" t="s">
        <v>148</v>
      </c>
      <c r="E42" s="135">
        <f>Table5[[#This Row],[KOPVĒRTĒJUMS]]+Table5[[#This Row],[KOPVĒRTĒJUMS ]]+Table5[[#This Row],[KOPVĒRTĒJUMS    ]]+Table5[[#This Row],[KOPVĒRTĒJUMS  ]]+Table5[[#This Row],[KOPVĒRTĒJUMS   ]]</f>
        <v>0.5</v>
      </c>
      <c r="F42" s="141"/>
      <c r="G42" s="142"/>
      <c r="H42" s="140"/>
      <c r="I42" s="136">
        <v>0.5</v>
      </c>
      <c r="J42" s="137">
        <v>0</v>
      </c>
      <c r="K42" s="138">
        <f>SUM(Table5[[#This Row],[KVALIFIKĀCIJA ]:[FINĀLS ]])</f>
        <v>0.5</v>
      </c>
      <c r="L42" s="136"/>
      <c r="M42" s="137"/>
      <c r="N42" s="138"/>
      <c r="O42" s="136"/>
      <c r="P42" s="137"/>
      <c r="Q42" s="138"/>
      <c r="R42" s="136"/>
      <c r="S42" s="137"/>
      <c r="T42" s="138"/>
    </row>
    <row r="43" spans="2:20" x14ac:dyDescent="0.2">
      <c r="B43" s="25">
        <v>39</v>
      </c>
      <c r="C43" s="191" t="s">
        <v>88</v>
      </c>
      <c r="D43" s="192" t="s">
        <v>89</v>
      </c>
      <c r="E43" s="135">
        <f>Table5[[#This Row],[KOPVĒRTĒJUMS]]+Table5[[#This Row],[KOPVĒRTĒJUMS ]]+Table5[[#This Row],[KOPVĒRTĒJUMS    ]]+Table5[[#This Row],[KOPVĒRTĒJUMS  ]]+Table5[[#This Row],[KOPVĒRTĒJUMS   ]]</f>
        <v>0.5</v>
      </c>
      <c r="F43" s="141"/>
      <c r="G43" s="142"/>
      <c r="H43" s="140"/>
      <c r="I43" s="136">
        <v>0.5</v>
      </c>
      <c r="J43" s="137">
        <v>0</v>
      </c>
      <c r="K43" s="138">
        <f>SUM(Table5[[#This Row],[KVALIFIKĀCIJA ]:[FINĀLS ]])</f>
        <v>0.5</v>
      </c>
      <c r="L43" s="136"/>
      <c r="M43" s="137"/>
      <c r="N43" s="138"/>
      <c r="O43" s="136">
        <v>0</v>
      </c>
      <c r="P43" s="137">
        <v>0</v>
      </c>
      <c r="Q43" s="138">
        <f>SUM(Table5[[#This Row],[FINĀLS   ]]+Table5[[#This Row],[KVALIFIKĀCIJA   ]])</f>
        <v>0</v>
      </c>
      <c r="R43" s="136"/>
      <c r="S43" s="137"/>
      <c r="T43" s="138"/>
    </row>
    <row r="44" spans="2:20" x14ac:dyDescent="0.2">
      <c r="B44" s="25">
        <v>40</v>
      </c>
      <c r="C44" s="191" t="s">
        <v>72</v>
      </c>
      <c r="D44" s="192" t="s">
        <v>73</v>
      </c>
      <c r="E44" s="135">
        <f>Table5[[#This Row],[KOPVĒRTĒJUMS]]+Table5[[#This Row],[KOPVĒRTĒJUMS ]]+Table5[[#This Row],[KOPVĒRTĒJUMS    ]]+Table5[[#This Row],[KOPVĒRTĒJUMS  ]]+Table5[[#This Row],[KOPVĒRTĒJUMS   ]]</f>
        <v>0</v>
      </c>
      <c r="F44" s="141"/>
      <c r="G44" s="142"/>
      <c r="H44" s="140"/>
      <c r="I44" s="143"/>
      <c r="J44" s="144"/>
      <c r="K44" s="140"/>
      <c r="L44" s="145"/>
      <c r="M44" s="146"/>
      <c r="N44" s="138"/>
      <c r="O44" s="136">
        <v>0</v>
      </c>
      <c r="P44" s="137">
        <v>0</v>
      </c>
      <c r="Q44" s="138">
        <f>SUM(Table5[[#This Row],[FINĀLS   ]]+Table5[[#This Row],[KVALIFIKĀCIJA   ]])</f>
        <v>0</v>
      </c>
      <c r="R44" s="136">
        <v>0</v>
      </c>
      <c r="S44" s="137">
        <v>0</v>
      </c>
      <c r="T44" s="138">
        <f>SUM(Table5[[#This Row],[KVALIFIKĀCIJA    ]:[FINĀLS    ]])</f>
        <v>0</v>
      </c>
    </row>
    <row r="45" spans="2:20" x14ac:dyDescent="0.2">
      <c r="E45" s="135"/>
    </row>
    <row r="46" spans="2:20" x14ac:dyDescent="0.2">
      <c r="C46" s="1"/>
      <c r="D46" s="88"/>
    </row>
    <row r="47" spans="2:20" x14ac:dyDescent="0.2">
      <c r="C47" s="1"/>
      <c r="D47" s="88"/>
    </row>
    <row r="48" spans="2:20" x14ac:dyDescent="0.2">
      <c r="C48" s="1"/>
      <c r="D48" s="88"/>
    </row>
    <row r="49" spans="3:18" x14ac:dyDescent="0.2">
      <c r="C49" s="1"/>
      <c r="D49" s="88"/>
    </row>
    <row r="50" spans="3:18" x14ac:dyDescent="0.2">
      <c r="C50" s="1"/>
      <c r="D50" s="88"/>
      <c r="F50" s="1"/>
      <c r="I50" s="1"/>
      <c r="L50" s="1"/>
      <c r="R50" s="1"/>
    </row>
    <row r="51" spans="3:18" x14ac:dyDescent="0.2">
      <c r="C51" s="1"/>
      <c r="D51" s="88"/>
      <c r="F51" s="1"/>
      <c r="I51" s="1"/>
      <c r="L51" s="1"/>
      <c r="R51" s="1"/>
    </row>
    <row r="52" spans="3:18" x14ac:dyDescent="0.2">
      <c r="C52" s="1"/>
      <c r="D52" s="88"/>
    </row>
    <row r="53" spans="3:18" x14ac:dyDescent="0.2">
      <c r="C53" s="1"/>
      <c r="D53" s="88"/>
    </row>
    <row r="54" spans="3:18" x14ac:dyDescent="0.2">
      <c r="C54" s="1"/>
      <c r="D54" s="88"/>
    </row>
    <row r="55" spans="3:18" x14ac:dyDescent="0.2">
      <c r="C55" s="1"/>
      <c r="D55" s="88"/>
    </row>
    <row r="56" spans="3:18" x14ac:dyDescent="0.2">
      <c r="C56" s="1"/>
      <c r="D56" s="88"/>
    </row>
    <row r="57" spans="3:18" x14ac:dyDescent="0.2">
      <c r="C57" s="1"/>
      <c r="D57" s="88"/>
    </row>
    <row r="58" spans="3:18" x14ac:dyDescent="0.2">
      <c r="C58" s="1"/>
      <c r="D58" s="88"/>
    </row>
    <row r="59" spans="3:18" x14ac:dyDescent="0.2">
      <c r="C59" s="1"/>
      <c r="D59" s="88"/>
    </row>
    <row r="60" spans="3:18" x14ac:dyDescent="0.2">
      <c r="C60" s="1"/>
      <c r="D60" s="88"/>
    </row>
    <row r="61" spans="3:18" x14ac:dyDescent="0.2">
      <c r="C61" s="1"/>
      <c r="D61" s="88"/>
    </row>
    <row r="62" spans="3:18" x14ac:dyDescent="0.2">
      <c r="C62" s="1"/>
      <c r="D62" s="88"/>
    </row>
    <row r="63" spans="3:18" x14ac:dyDescent="0.2">
      <c r="C63" s="1"/>
      <c r="D63" s="88"/>
    </row>
    <row r="64" spans="3:18" x14ac:dyDescent="0.2">
      <c r="C64" s="1"/>
      <c r="D64" s="88"/>
    </row>
    <row r="65" spans="3:4" x14ac:dyDescent="0.2">
      <c r="C65" s="1"/>
      <c r="D65" s="88"/>
    </row>
    <row r="66" spans="3:4" x14ac:dyDescent="0.2">
      <c r="C66" s="1"/>
      <c r="D66" s="88"/>
    </row>
    <row r="67" spans="3:4" x14ac:dyDescent="0.2">
      <c r="C67" s="1"/>
      <c r="D67" s="88"/>
    </row>
    <row r="68" spans="3:4" x14ac:dyDescent="0.2">
      <c r="C68" s="1"/>
      <c r="D68" s="88"/>
    </row>
    <row r="69" spans="3:4" x14ac:dyDescent="0.2">
      <c r="C69" s="1"/>
      <c r="D69" s="88"/>
    </row>
    <row r="70" spans="3:4" x14ac:dyDescent="0.2">
      <c r="C70" s="1"/>
      <c r="D70" s="88"/>
    </row>
    <row r="71" spans="3:4" x14ac:dyDescent="0.2">
      <c r="C71" s="1"/>
      <c r="D71" s="88"/>
    </row>
    <row r="72" spans="3:4" x14ac:dyDescent="0.2">
      <c r="C72" s="1"/>
      <c r="D72" s="88"/>
    </row>
  </sheetData>
  <mergeCells count="10">
    <mergeCell ref="F2:H2"/>
    <mergeCell ref="I2:K2"/>
    <mergeCell ref="L2:N2"/>
    <mergeCell ref="R2:T2"/>
    <mergeCell ref="F3:H3"/>
    <mergeCell ref="I3:K3"/>
    <mergeCell ref="L3:N3"/>
    <mergeCell ref="R3:T3"/>
    <mergeCell ref="O2:Q2"/>
    <mergeCell ref="O3:Q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BC83-E446-5B4A-AA89-3A10EEB8A971}">
  <dimension ref="B1:V49"/>
  <sheetViews>
    <sheetView workbookViewId="0">
      <selection activeCell="J28" sqref="J28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88" customWidth="1"/>
    <col min="4" max="4" width="27" style="1" customWidth="1"/>
    <col min="5" max="5" width="11.33203125" style="1" customWidth="1"/>
    <col min="6" max="7" width="13.33203125" style="88" customWidth="1"/>
    <col min="8" max="8" width="13.33203125" style="1" customWidth="1"/>
    <col min="9" max="10" width="13.33203125" style="88" customWidth="1"/>
    <col min="11" max="11" width="13.33203125" style="1" customWidth="1"/>
    <col min="12" max="13" width="13.33203125" style="88" customWidth="1"/>
    <col min="14" max="17" width="13.33203125" style="1" customWidth="1"/>
    <col min="18" max="19" width="13.33203125" style="88" customWidth="1"/>
    <col min="20" max="20" width="13.33203125" style="1" customWidth="1"/>
    <col min="21" max="16384" width="8.83203125" style="1"/>
  </cols>
  <sheetData>
    <row r="1" spans="2:22" ht="17" x14ac:dyDescent="0.2">
      <c r="D1" s="91" t="s">
        <v>104</v>
      </c>
      <c r="E1" s="90"/>
    </row>
    <row r="2" spans="2:22" ht="17" x14ac:dyDescent="0.2">
      <c r="B2" s="120"/>
      <c r="D2" s="91" t="s">
        <v>33</v>
      </c>
      <c r="F2" s="121" t="s">
        <v>105</v>
      </c>
      <c r="G2" s="122"/>
      <c r="H2" s="123"/>
      <c r="I2" s="121" t="s">
        <v>106</v>
      </c>
      <c r="J2" s="122"/>
      <c r="K2" s="123"/>
      <c r="L2" s="121" t="s">
        <v>107</v>
      </c>
      <c r="M2" s="122"/>
      <c r="N2" s="123"/>
      <c r="O2" s="121" t="s">
        <v>108</v>
      </c>
      <c r="P2" s="122"/>
      <c r="Q2" s="123"/>
      <c r="R2" s="121" t="s">
        <v>149</v>
      </c>
      <c r="S2" s="122"/>
      <c r="T2" s="123"/>
      <c r="U2" s="124"/>
      <c r="V2" s="124"/>
    </row>
    <row r="3" spans="2:22" x14ac:dyDescent="0.2">
      <c r="B3" s="25"/>
      <c r="C3" s="25"/>
      <c r="D3" s="33"/>
      <c r="E3" s="33"/>
      <c r="F3" s="125" t="s">
        <v>109</v>
      </c>
      <c r="G3" s="126"/>
      <c r="H3" s="127"/>
      <c r="I3" s="125" t="s">
        <v>110</v>
      </c>
      <c r="J3" s="126"/>
      <c r="K3" s="127"/>
      <c r="L3" s="125" t="s">
        <v>111</v>
      </c>
      <c r="M3" s="126"/>
      <c r="N3" s="127"/>
      <c r="O3" s="125" t="s">
        <v>112</v>
      </c>
      <c r="P3" s="126"/>
      <c r="Q3" s="127"/>
      <c r="R3" s="125" t="s">
        <v>96</v>
      </c>
      <c r="S3" s="126"/>
      <c r="T3" s="127"/>
      <c r="U3" s="26"/>
      <c r="V3" s="124"/>
    </row>
    <row r="4" spans="2:22" s="8" customFormat="1" ht="30" x14ac:dyDescent="0.2">
      <c r="B4" s="25" t="s">
        <v>113</v>
      </c>
      <c r="C4" s="25" t="s">
        <v>114</v>
      </c>
      <c r="D4" s="25" t="s">
        <v>115</v>
      </c>
      <c r="E4" s="128" t="s">
        <v>116</v>
      </c>
      <c r="F4" s="129" t="s">
        <v>19</v>
      </c>
      <c r="G4" s="130" t="s">
        <v>117</v>
      </c>
      <c r="H4" s="131" t="s">
        <v>118</v>
      </c>
      <c r="I4" s="129" t="s">
        <v>119</v>
      </c>
      <c r="J4" s="130" t="s">
        <v>120</v>
      </c>
      <c r="K4" s="131" t="s">
        <v>121</v>
      </c>
      <c r="L4" s="129" t="s">
        <v>122</v>
      </c>
      <c r="M4" s="130" t="s">
        <v>123</v>
      </c>
      <c r="N4" s="131" t="s">
        <v>124</v>
      </c>
      <c r="O4" s="129" t="s">
        <v>125</v>
      </c>
      <c r="P4" s="130" t="s">
        <v>126</v>
      </c>
      <c r="Q4" s="131" t="s">
        <v>127</v>
      </c>
      <c r="R4" s="129" t="s">
        <v>150</v>
      </c>
      <c r="S4" s="130" t="s">
        <v>151</v>
      </c>
      <c r="T4" s="131" t="s">
        <v>152</v>
      </c>
      <c r="U4" s="132"/>
      <c r="V4" s="133"/>
    </row>
    <row r="5" spans="2:22" x14ac:dyDescent="0.2">
      <c r="B5" s="25">
        <v>1</v>
      </c>
      <c r="C5" s="25" t="s">
        <v>62</v>
      </c>
      <c r="D5" s="134" t="s">
        <v>59</v>
      </c>
      <c r="E5" s="135">
        <f>Table56[[#This Row],[KOPVĒRTĒJUMS]]+Table56[[#This Row],[KOPVĒRTĒJUMS ]]+Table56[[#This Row],[KOPVĒRTĒJUMS    ]]+Table56[[#This Row],[KOPVĒRTĒJUMS  ]]+Table56[[#This Row],[KOPVĒRTĒJUMS   ]]</f>
        <v>408</v>
      </c>
      <c r="F5" s="136">
        <v>2</v>
      </c>
      <c r="G5" s="137">
        <v>61</v>
      </c>
      <c r="H5" s="138">
        <f>SUM(Table56[[#This Row],[KVALIFIKĀCIJA]:[FINĀLS]])</f>
        <v>63</v>
      </c>
      <c r="I5" s="136">
        <v>8</v>
      </c>
      <c r="J5" s="137">
        <v>54</v>
      </c>
      <c r="K5" s="138">
        <f>SUM(Table56[[#This Row],[KVALIFIKĀCIJA ]:[FINĀLS ]])</f>
        <v>62</v>
      </c>
      <c r="L5" s="139">
        <v>2</v>
      </c>
      <c r="M5" s="137">
        <v>69</v>
      </c>
      <c r="N5" s="138">
        <f>Table56[[#This Row],[FINĀLS  ]]+Table56[[#This Row],[KVALIFIKĀCIJA  ]]</f>
        <v>71</v>
      </c>
      <c r="O5" s="139">
        <v>12</v>
      </c>
      <c r="P5" s="137">
        <v>88</v>
      </c>
      <c r="Q5" s="138">
        <f>SUM(Table56[[#This Row],[FINĀLS   ]]+Table56[[#This Row],[KVALIFIKĀCIJA   ]])</f>
        <v>100</v>
      </c>
      <c r="R5" s="139">
        <v>12</v>
      </c>
      <c r="S5" s="137">
        <v>100</v>
      </c>
      <c r="T5" s="138">
        <f>SUM(Table56[[#This Row],[KVALIFIKĀCIJA    ]:[FINĀLS    ]])</f>
        <v>112</v>
      </c>
      <c r="U5" s="26"/>
      <c r="V5" s="124"/>
    </row>
    <row r="6" spans="2:22" x14ac:dyDescent="0.2">
      <c r="B6" s="25">
        <v>2</v>
      </c>
      <c r="C6" s="25" t="s">
        <v>39</v>
      </c>
      <c r="D6" s="134" t="s">
        <v>52</v>
      </c>
      <c r="E6" s="135">
        <f>Table56[[#This Row],[KOPVĒRTĒJUMS]]+Table56[[#This Row],[KOPVĒRTĒJUMS ]]+Table56[[#This Row],[KOPVĒRTĒJUMS    ]]+Table56[[#This Row],[KOPVĒRTĒJUMS  ]]+Table56[[#This Row],[KOPVĒRTĒJUMS   ]]</f>
        <v>380</v>
      </c>
      <c r="F6" s="136">
        <v>2</v>
      </c>
      <c r="G6" s="137">
        <v>54</v>
      </c>
      <c r="H6" s="138">
        <f>SUM(Table56[[#This Row],[KVALIFIKĀCIJA]:[FINĀLS]])</f>
        <v>56</v>
      </c>
      <c r="I6" s="136">
        <v>2</v>
      </c>
      <c r="J6" s="137">
        <v>54</v>
      </c>
      <c r="K6" s="138">
        <f>SUM(Table56[[#This Row],[KVALIFIKĀCIJA ]:[FINĀLS ]])</f>
        <v>56</v>
      </c>
      <c r="L6" s="139">
        <v>3</v>
      </c>
      <c r="M6" s="137">
        <v>88</v>
      </c>
      <c r="N6" s="138">
        <f>Table56[[#This Row],[FINĀLS  ]]+Table56[[#This Row],[KVALIFIKĀCIJA  ]]</f>
        <v>91</v>
      </c>
      <c r="O6" s="139">
        <v>4</v>
      </c>
      <c r="P6" s="137">
        <v>100</v>
      </c>
      <c r="Q6" s="138">
        <f>SUM(Table56[[#This Row],[FINĀLS   ]]+Table56[[#This Row],[KVALIFIKĀCIJA   ]])</f>
        <v>104</v>
      </c>
      <c r="R6" s="139">
        <v>4</v>
      </c>
      <c r="S6" s="137">
        <v>69</v>
      </c>
      <c r="T6" s="138">
        <f>SUM(Table56[[#This Row],[KVALIFIKĀCIJA    ]:[FINĀLS    ]])</f>
        <v>73</v>
      </c>
      <c r="U6" s="26"/>
      <c r="V6" s="124"/>
    </row>
    <row r="7" spans="2:22" x14ac:dyDescent="0.2">
      <c r="B7" s="25">
        <v>3</v>
      </c>
      <c r="C7" s="25" t="s">
        <v>35</v>
      </c>
      <c r="D7" s="134" t="s">
        <v>48</v>
      </c>
      <c r="E7" s="135">
        <f>Table56[[#This Row],[KOPVĒRTĒJUMS]]+Table56[[#This Row],[KOPVĒRTĒJUMS ]]+Table56[[#This Row],[KOPVĒRTĒJUMS    ]]+Table56[[#This Row],[KOPVĒRTĒJUMS  ]]+Table56[[#This Row],[KOPVĒRTĒJUMS   ]]</f>
        <v>366</v>
      </c>
      <c r="F7" s="136">
        <v>6</v>
      </c>
      <c r="G7" s="137">
        <v>69</v>
      </c>
      <c r="H7" s="138">
        <f>SUM(Table56[[#This Row],[KVALIFIKĀCIJA]:[FINĀLS]])</f>
        <v>75</v>
      </c>
      <c r="I7" s="136">
        <v>12</v>
      </c>
      <c r="J7" s="137">
        <v>88</v>
      </c>
      <c r="K7" s="138">
        <f>SUM(Table56[[#This Row],[KVALIFIKĀCIJA ]:[FINĀLS ]])</f>
        <v>100</v>
      </c>
      <c r="L7" s="139">
        <v>4</v>
      </c>
      <c r="M7" s="137">
        <v>54</v>
      </c>
      <c r="N7" s="138">
        <f>Table56[[#This Row],[FINĀLS  ]]+Table56[[#This Row],[KVALIFIKĀCIJA  ]]</f>
        <v>58</v>
      </c>
      <c r="O7" s="139">
        <v>8</v>
      </c>
      <c r="P7" s="137">
        <v>54</v>
      </c>
      <c r="Q7" s="138">
        <f>SUM(Table56[[#This Row],[FINĀLS   ]]+Table56[[#This Row],[KVALIFIKĀCIJA   ]])</f>
        <v>62</v>
      </c>
      <c r="R7" s="139">
        <v>10</v>
      </c>
      <c r="S7" s="137">
        <v>61</v>
      </c>
      <c r="T7" s="138">
        <f>SUM(Table56[[#This Row],[KVALIFIKĀCIJA    ]:[FINĀLS    ]])</f>
        <v>71</v>
      </c>
      <c r="U7" s="26"/>
      <c r="V7" s="124"/>
    </row>
    <row r="8" spans="2:22" x14ac:dyDescent="0.2">
      <c r="B8" s="25">
        <v>4</v>
      </c>
      <c r="C8" s="25" t="s">
        <v>38</v>
      </c>
      <c r="D8" s="134" t="s">
        <v>51</v>
      </c>
      <c r="E8" s="135">
        <f>Table56[[#This Row],[KOPVĒRTĒJUMS]]+Table56[[#This Row],[KOPVĒRTĒJUMS ]]+Table56[[#This Row],[KOPVĒRTĒJUMS    ]]+Table56[[#This Row],[KOPVĒRTĒJUMS  ]]+Table56[[#This Row],[KOPVĒRTĒJUMS   ]]</f>
        <v>348</v>
      </c>
      <c r="F8" s="136">
        <v>4</v>
      </c>
      <c r="G8" s="137">
        <v>54</v>
      </c>
      <c r="H8" s="140">
        <f>Table56[[#This Row],[FINĀLS]]+Table56[[#This Row],[KVALIFIKĀCIJA]]</f>
        <v>58</v>
      </c>
      <c r="I8" s="136">
        <v>3</v>
      </c>
      <c r="J8" s="137">
        <v>61</v>
      </c>
      <c r="K8" s="138">
        <f>SUM(Table56[[#This Row],[KVALIFIKĀCIJA ]:[FINĀLS ]])</f>
        <v>64</v>
      </c>
      <c r="L8" s="139">
        <v>1</v>
      </c>
      <c r="M8" s="137">
        <v>61</v>
      </c>
      <c r="N8" s="138">
        <f>Table56[[#This Row],[FINĀLS  ]]+Table56[[#This Row],[KVALIFIKĀCIJA  ]]</f>
        <v>62</v>
      </c>
      <c r="O8" s="139">
        <v>4</v>
      </c>
      <c r="P8" s="137">
        <v>69</v>
      </c>
      <c r="Q8" s="138">
        <f>SUM(Table56[[#This Row],[FINĀLS   ]]+Table56[[#This Row],[KVALIFIKĀCIJA   ]])</f>
        <v>73</v>
      </c>
      <c r="R8" s="139">
        <v>3</v>
      </c>
      <c r="S8" s="137">
        <v>88</v>
      </c>
      <c r="T8" s="138">
        <f>SUM(Table56[[#This Row],[KVALIFIKĀCIJA    ]:[FINĀLS    ]])</f>
        <v>91</v>
      </c>
      <c r="U8" s="26"/>
      <c r="V8" s="124"/>
    </row>
    <row r="9" spans="2:22" x14ac:dyDescent="0.2">
      <c r="B9" s="25">
        <v>5</v>
      </c>
      <c r="C9" s="25" t="s">
        <v>34</v>
      </c>
      <c r="D9" s="134" t="s">
        <v>45</v>
      </c>
      <c r="E9" s="135">
        <f>Table56[[#This Row],[KOPVĒRTĒJUMS]]+Table56[[#This Row],[KOPVĒRTĒJUMS ]]+Table56[[#This Row],[KOPVĒRTĒJUMS    ]]+Table56[[#This Row],[KOPVĒRTĒJUMS  ]]+Table56[[#This Row],[KOPVĒRTĒJUMS   ]]</f>
        <v>318</v>
      </c>
      <c r="F9" s="136">
        <v>3</v>
      </c>
      <c r="G9" s="137">
        <v>61</v>
      </c>
      <c r="H9" s="138">
        <f>SUM(Table56[[#This Row],[KVALIFIKĀCIJA]:[FINĀLS]])</f>
        <v>64</v>
      </c>
      <c r="I9" s="136">
        <v>1</v>
      </c>
      <c r="J9" s="137">
        <v>54</v>
      </c>
      <c r="K9" s="138">
        <f>SUM(Table56[[#This Row],[KVALIFIKĀCIJA ]:[FINĀLS ]])</f>
        <v>55</v>
      </c>
      <c r="L9" s="139">
        <v>4</v>
      </c>
      <c r="M9" s="137">
        <v>78</v>
      </c>
      <c r="N9" s="138">
        <f>Table56[[#This Row],[FINĀLS  ]]+Table56[[#This Row],[KVALIFIKĀCIJA  ]]</f>
        <v>82</v>
      </c>
      <c r="O9" s="139">
        <v>6</v>
      </c>
      <c r="P9" s="137">
        <v>54</v>
      </c>
      <c r="Q9" s="138">
        <f>SUM(Table56[[#This Row],[FINĀLS   ]]+Table56[[#This Row],[KVALIFIKĀCIJA   ]])</f>
        <v>60</v>
      </c>
      <c r="R9" s="139">
        <v>3</v>
      </c>
      <c r="S9" s="137">
        <v>54</v>
      </c>
      <c r="T9" s="138">
        <f>SUM(Table56[[#This Row],[KVALIFIKĀCIJA    ]:[FINĀLS    ]])</f>
        <v>57</v>
      </c>
      <c r="U9" s="26"/>
      <c r="V9" s="124"/>
    </row>
    <row r="10" spans="2:22" x14ac:dyDescent="0.2">
      <c r="B10" s="25">
        <v>6</v>
      </c>
      <c r="C10" s="25" t="s">
        <v>42</v>
      </c>
      <c r="D10" s="134" t="s">
        <v>56</v>
      </c>
      <c r="E10" s="135">
        <f>Table56[[#This Row],[KOPVĒRTĒJUMS]]+Table56[[#This Row],[KOPVĒRTĒJUMS ]]+Table56[[#This Row],[KOPVĒRTĒJUMS    ]]+Table56[[#This Row],[KOPVĒRTĒJUMS  ]]+Table56[[#This Row],[KOPVĒRTĒJUMS   ]]</f>
        <v>247</v>
      </c>
      <c r="F10" s="136">
        <v>4</v>
      </c>
      <c r="G10" s="137">
        <v>61</v>
      </c>
      <c r="H10" s="138">
        <f>SUM(Table56[[#This Row],[KVALIFIKĀCIJA]:[FINĀLS]])</f>
        <v>65</v>
      </c>
      <c r="I10" s="136">
        <v>6</v>
      </c>
      <c r="J10" s="137">
        <v>54</v>
      </c>
      <c r="K10" s="138">
        <f>SUM(Table56[[#This Row],[KVALIFIKĀCIJA ]:[FINĀLS ]])</f>
        <v>60</v>
      </c>
      <c r="L10" s="139">
        <v>0</v>
      </c>
      <c r="M10" s="137">
        <v>0</v>
      </c>
      <c r="N10" s="138">
        <f>Table56[[#This Row],[FINĀLS  ]]+Table56[[#This Row],[KVALIFIKĀCIJA  ]]</f>
        <v>0</v>
      </c>
      <c r="O10" s="139">
        <v>10</v>
      </c>
      <c r="P10" s="137">
        <v>54</v>
      </c>
      <c r="Q10" s="138">
        <f>SUM(Table56[[#This Row],[FINĀLS   ]]+Table56[[#This Row],[KVALIFIKĀCIJA   ]])</f>
        <v>64</v>
      </c>
      <c r="R10" s="139">
        <v>4</v>
      </c>
      <c r="S10" s="137">
        <v>54</v>
      </c>
      <c r="T10" s="138">
        <f>SUM(Table56[[#This Row],[KVALIFIKĀCIJA    ]:[FINĀLS    ]])</f>
        <v>58</v>
      </c>
      <c r="U10" s="26"/>
      <c r="V10" s="124"/>
    </row>
    <row r="11" spans="2:22" x14ac:dyDescent="0.2">
      <c r="B11" s="25">
        <v>7</v>
      </c>
      <c r="C11" s="25" t="s">
        <v>44</v>
      </c>
      <c r="D11" s="134" t="s">
        <v>58</v>
      </c>
      <c r="E11" s="135">
        <f>Table56[[#This Row],[KOPVĒRTĒJUMS]]+Table56[[#This Row],[KOPVĒRTĒJUMS ]]+Table56[[#This Row],[KOPVĒRTĒJUMS    ]]+Table56[[#This Row],[KOPVĒRTĒJUMS  ]]+Table56[[#This Row],[KOPVĒRTĒJUMS   ]]</f>
        <v>226.5</v>
      </c>
      <c r="F11" s="136">
        <v>1</v>
      </c>
      <c r="G11" s="137">
        <v>54</v>
      </c>
      <c r="H11" s="138">
        <f>SUM(Table56[[#This Row],[KVALIFIKĀCIJA]:[FINĀLS]])</f>
        <v>55</v>
      </c>
      <c r="I11" s="136">
        <v>1</v>
      </c>
      <c r="J11" s="137">
        <v>54</v>
      </c>
      <c r="K11" s="138">
        <f>SUM(Table56[[#This Row],[KVALIFIKĀCIJA ]:[FINĀLS ]])</f>
        <v>55</v>
      </c>
      <c r="L11" s="139"/>
      <c r="M11" s="137"/>
      <c r="N11" s="138"/>
      <c r="O11" s="139">
        <v>0.5</v>
      </c>
      <c r="P11" s="137">
        <v>61</v>
      </c>
      <c r="Q11" s="138">
        <f>SUM(Table56[[#This Row],[FINĀLS   ]]+Table56[[#This Row],[KVALIFIKĀCIJA   ]])</f>
        <v>61.5</v>
      </c>
      <c r="R11" s="139">
        <v>1</v>
      </c>
      <c r="S11" s="137">
        <v>54</v>
      </c>
      <c r="T11" s="138">
        <f>SUM(Table56[[#This Row],[KVALIFIKĀCIJA    ]:[FINĀLS    ]])</f>
        <v>55</v>
      </c>
      <c r="U11" s="26"/>
      <c r="V11" s="124"/>
    </row>
    <row r="12" spans="2:22" x14ac:dyDescent="0.2">
      <c r="B12" s="25">
        <v>8</v>
      </c>
      <c r="C12" s="25" t="s">
        <v>66</v>
      </c>
      <c r="D12" s="134" t="s">
        <v>77</v>
      </c>
      <c r="E12" s="135">
        <f>Table56[[#This Row],[KOPVĒRTĒJUMS]]+Table56[[#This Row],[KOPVĒRTĒJUMS ]]+Table56[[#This Row],[KOPVĒRTĒJUMS    ]]+Table56[[#This Row],[KOPVĒRTĒJUMS  ]]+Table56[[#This Row],[KOPVĒRTĒJUMS   ]]</f>
        <v>192</v>
      </c>
      <c r="F12" s="141"/>
      <c r="G12" s="142"/>
      <c r="H12" s="140"/>
      <c r="I12" s="143"/>
      <c r="J12" s="144"/>
      <c r="K12" s="140"/>
      <c r="L12" s="139">
        <v>0.5</v>
      </c>
      <c r="M12" s="137">
        <v>61</v>
      </c>
      <c r="N12" s="138">
        <f>Table56[[#This Row],[FINĀLS  ]]+Table56[[#This Row],[KVALIFIKĀCIJA  ]]</f>
        <v>61.5</v>
      </c>
      <c r="O12" s="139">
        <v>0.5</v>
      </c>
      <c r="P12" s="137">
        <v>61</v>
      </c>
      <c r="Q12" s="138">
        <f>SUM(Table56[[#This Row],[FINĀLS   ]]+Table56[[#This Row],[KVALIFIKĀCIJA   ]])</f>
        <v>61.5</v>
      </c>
      <c r="R12" s="139">
        <v>8</v>
      </c>
      <c r="S12" s="137">
        <v>61</v>
      </c>
      <c r="T12" s="138">
        <f>SUM(Table56[[#This Row],[KVALIFIKĀCIJA    ]:[FINĀLS    ]])</f>
        <v>69</v>
      </c>
    </row>
    <row r="13" spans="2:22" x14ac:dyDescent="0.2">
      <c r="B13" s="25">
        <v>9</v>
      </c>
      <c r="C13" s="25" t="s">
        <v>63</v>
      </c>
      <c r="D13" s="134" t="s">
        <v>83</v>
      </c>
      <c r="E13" s="135">
        <f>Table56[[#This Row],[KOPVĒRTĒJUMS]]+Table56[[#This Row],[KOPVĒRTĒJUMS ]]+Table56[[#This Row],[KOPVĒRTĒJUMS    ]]+Table56[[#This Row],[KOPVĒRTĒJUMS  ]]+Table56[[#This Row],[KOPVĒRTĒJUMS   ]]</f>
        <v>174</v>
      </c>
      <c r="F13" s="141"/>
      <c r="G13" s="142"/>
      <c r="H13" s="140"/>
      <c r="I13" s="136">
        <v>0.5</v>
      </c>
      <c r="J13" s="137">
        <v>0</v>
      </c>
      <c r="K13" s="138">
        <f>SUM(Table56[[#This Row],[KVALIFIKĀCIJA ]:[FINĀLS ]])</f>
        <v>0.5</v>
      </c>
      <c r="L13" s="139">
        <v>0.5</v>
      </c>
      <c r="M13" s="137">
        <v>61</v>
      </c>
      <c r="N13" s="138">
        <f>Table56[[#This Row],[FINĀLS  ]]+Table56[[#This Row],[KVALIFIKĀCIJA  ]]</f>
        <v>61.5</v>
      </c>
      <c r="O13" s="139">
        <v>2</v>
      </c>
      <c r="P13" s="137">
        <v>54</v>
      </c>
      <c r="Q13" s="138">
        <f>SUM(Table56[[#This Row],[FINĀLS   ]]+Table56[[#This Row],[KVALIFIKĀCIJA   ]])</f>
        <v>56</v>
      </c>
      <c r="R13" s="139">
        <v>2</v>
      </c>
      <c r="S13" s="137">
        <v>54</v>
      </c>
      <c r="T13" s="138">
        <f>SUM(Table56[[#This Row],[KVALIFIKĀCIJA    ]:[FINĀLS    ]])</f>
        <v>56</v>
      </c>
    </row>
    <row r="14" spans="2:22" x14ac:dyDescent="0.2">
      <c r="B14" s="25">
        <v>10</v>
      </c>
      <c r="C14" s="148" t="s">
        <v>86</v>
      </c>
      <c r="D14" s="149" t="s">
        <v>57</v>
      </c>
      <c r="E14" s="135">
        <f>Table56[[#This Row],[KOPVĒRTĒJUMS]]+Table56[[#This Row],[KOPVĒRTĒJUMS ]]+Table56[[#This Row],[KOPVĒRTĒJUMS    ]]+Table56[[#This Row],[KOPVĒRTĒJUMS  ]]+Table56[[#This Row],[KOPVĒRTĒJUMS   ]]</f>
        <v>162</v>
      </c>
      <c r="F14" s="136">
        <v>0</v>
      </c>
      <c r="G14" s="137">
        <v>0</v>
      </c>
      <c r="H14" s="138">
        <f>SUM(Table56[[#This Row],[KVALIFIKĀCIJA]:[FINĀLS]])</f>
        <v>0</v>
      </c>
      <c r="I14" s="136">
        <v>3</v>
      </c>
      <c r="J14" s="137">
        <v>54</v>
      </c>
      <c r="K14" s="138">
        <f>SUM(Table56[[#This Row],[KVALIFIKĀCIJA ]:[FINĀLS ]])</f>
        <v>57</v>
      </c>
      <c r="L14" s="139">
        <v>1</v>
      </c>
      <c r="M14" s="137">
        <v>24</v>
      </c>
      <c r="N14" s="138">
        <f>Table56[[#This Row],[FINĀLS  ]]+Table56[[#This Row],[KVALIFIKĀCIJA  ]]</f>
        <v>25</v>
      </c>
      <c r="O14" s="139">
        <v>1</v>
      </c>
      <c r="P14" s="137">
        <v>24</v>
      </c>
      <c r="Q14" s="138">
        <f>SUM(Table56[[#This Row],[FINĀLS   ]]+Table56[[#This Row],[KVALIFIKĀCIJA   ]])</f>
        <v>25</v>
      </c>
      <c r="R14" s="139">
        <v>1</v>
      </c>
      <c r="S14" s="137">
        <v>54</v>
      </c>
      <c r="T14" s="138">
        <f>SUM(Table56[[#This Row],[KVALIFIKĀCIJA    ]:[FINĀLS    ]])</f>
        <v>55</v>
      </c>
    </row>
    <row r="15" spans="2:22" x14ac:dyDescent="0.2">
      <c r="B15" s="25">
        <v>11</v>
      </c>
      <c r="C15" s="25" t="s">
        <v>36</v>
      </c>
      <c r="D15" s="134" t="s">
        <v>49</v>
      </c>
      <c r="E15" s="135">
        <f>Table56[[#This Row],[KOPVĒRTĒJUMS]]+Table56[[#This Row],[KOPVĒRTĒJUMS ]]+Table56[[#This Row],[KOPVĒRTĒJUMS    ]]+Table56[[#This Row],[KOPVĒRTĒJUMS  ]]+Table56[[#This Row],[KOPVĒRTĒJUMS   ]]</f>
        <v>150.5</v>
      </c>
      <c r="F15" s="141"/>
      <c r="G15" s="142"/>
      <c r="H15" s="140"/>
      <c r="I15" s="136">
        <v>2</v>
      </c>
      <c r="J15" s="137">
        <v>61</v>
      </c>
      <c r="K15" s="138">
        <f>SUM(Table56[[#This Row],[KVALIFIKĀCIJA ]:[FINĀLS ]])</f>
        <v>63</v>
      </c>
      <c r="L15" s="139"/>
      <c r="M15" s="137"/>
      <c r="N15" s="138"/>
      <c r="O15" s="139">
        <v>0.5</v>
      </c>
      <c r="P15" s="137">
        <v>24</v>
      </c>
      <c r="Q15" s="138">
        <f>SUM(Table56[[#This Row],[FINĀLS   ]]+Table56[[#This Row],[KVALIFIKĀCIJA   ]])</f>
        <v>24.5</v>
      </c>
      <c r="R15" s="139">
        <v>2</v>
      </c>
      <c r="S15" s="137">
        <v>61</v>
      </c>
      <c r="T15" s="138">
        <f>SUM(Table56[[#This Row],[KVALIFIKĀCIJA    ]:[FINĀLS    ]])</f>
        <v>63</v>
      </c>
    </row>
    <row r="16" spans="2:22" x14ac:dyDescent="0.2">
      <c r="B16" s="25">
        <v>12</v>
      </c>
      <c r="C16" s="25" t="s">
        <v>43</v>
      </c>
      <c r="D16" s="134" t="s">
        <v>32</v>
      </c>
      <c r="E16" s="135">
        <f>Table56[[#This Row],[KOPVĒRTĒJUMS]]+Table56[[#This Row],[KOPVĒRTĒJUMS ]]+Table56[[#This Row],[KOPVĒRTĒJUMS    ]]+Table56[[#This Row],[KOPVĒRTĒJUMS  ]]+Table56[[#This Row],[KOPVĒRTĒJUMS   ]]</f>
        <v>110.5</v>
      </c>
      <c r="F16" s="136">
        <v>0.5</v>
      </c>
      <c r="G16" s="137">
        <v>0</v>
      </c>
      <c r="H16" s="138">
        <f>SUM(Table56[[#This Row],[KVALIFIKĀCIJA]:[FINĀLS]])</f>
        <v>0.5</v>
      </c>
      <c r="I16" s="136"/>
      <c r="J16" s="137"/>
      <c r="K16" s="138"/>
      <c r="L16" s="139">
        <v>2</v>
      </c>
      <c r="M16" s="137">
        <v>24</v>
      </c>
      <c r="N16" s="138">
        <f>Table56[[#This Row],[FINĀLS  ]]+Table56[[#This Row],[KVALIFIKĀCIJA  ]]</f>
        <v>26</v>
      </c>
      <c r="O16" s="139"/>
      <c r="P16" s="137"/>
      <c r="Q16" s="138"/>
      <c r="R16" s="139">
        <v>6</v>
      </c>
      <c r="S16" s="137">
        <v>78</v>
      </c>
      <c r="T16" s="138">
        <f>SUM(Table56[[#This Row],[KVALIFIKĀCIJA    ]:[FINĀLS    ]])</f>
        <v>84</v>
      </c>
    </row>
    <row r="17" spans="2:20" x14ac:dyDescent="0.2">
      <c r="B17" s="25">
        <v>13</v>
      </c>
      <c r="C17" s="189" t="s">
        <v>101</v>
      </c>
      <c r="D17" s="134" t="s">
        <v>99</v>
      </c>
      <c r="E17" s="135">
        <f>Table56[[#This Row],[KOPVĒRTĒJUMS]]+Table56[[#This Row],[KOPVĒRTĒJUMS ]]+Table56[[#This Row],[KOPVĒRTĒJUMS    ]]+Table56[[#This Row],[KOPVĒRTĒJUMS  ]]+Table56[[#This Row],[KOPVĒRTĒJUMS   ]]</f>
        <v>63</v>
      </c>
      <c r="F17" s="141"/>
      <c r="G17" s="142"/>
      <c r="H17" s="140">
        <f>SUM(Table56[[#This Row],[KVALIFIKĀCIJA]:[FINĀLS]])</f>
        <v>0</v>
      </c>
      <c r="I17" s="143"/>
      <c r="J17" s="144"/>
      <c r="K17" s="140">
        <f>SUM(Table56[[#This Row],[KVALIFIKĀCIJA ]:[FINĀLS ]])</f>
        <v>0</v>
      </c>
      <c r="L17" s="145"/>
      <c r="M17" s="146"/>
      <c r="N17" s="138">
        <f>Table56[[#This Row],[FINĀLS  ]]+Table56[[#This Row],[KVALIFIKĀCIJA  ]]</f>
        <v>0</v>
      </c>
      <c r="O17" s="145"/>
      <c r="P17" s="146"/>
      <c r="Q17" s="138">
        <f>SUM(Table56[[#This Row],[FINĀLS   ]]+Table56[[#This Row],[KVALIFIKĀCIJA   ]])</f>
        <v>0</v>
      </c>
      <c r="R17" s="136">
        <v>2</v>
      </c>
      <c r="S17" s="137">
        <v>61</v>
      </c>
      <c r="T17" s="147">
        <f>SUM(Table56[[#This Row],[KVALIFIKĀCIJA    ]:[FINĀLS    ]])</f>
        <v>63</v>
      </c>
    </row>
    <row r="18" spans="2:20" x14ac:dyDescent="0.2">
      <c r="B18" s="25">
        <v>14</v>
      </c>
      <c r="C18" s="25" t="s">
        <v>64</v>
      </c>
      <c r="D18" s="134" t="s">
        <v>134</v>
      </c>
      <c r="E18" s="135">
        <f>Table56[[#This Row],[KOPVĒRTĒJUMS]]+Table56[[#This Row],[KOPVĒRTĒJUMS ]]+Table56[[#This Row],[KOPVĒRTĒJUMS    ]]+Table56[[#This Row],[KOPVĒRTĒJUMS  ]]+Table56[[#This Row],[KOPVĒRTĒJUMS   ]]</f>
        <v>55.5</v>
      </c>
      <c r="F18" s="141"/>
      <c r="G18" s="142"/>
      <c r="H18" s="140"/>
      <c r="I18" s="136">
        <v>0.5</v>
      </c>
      <c r="J18" s="137">
        <v>0</v>
      </c>
      <c r="K18" s="138">
        <f>SUM(Table56[[#This Row],[KVALIFIKĀCIJA ]:[FINĀLS ]])</f>
        <v>0.5</v>
      </c>
      <c r="L18" s="136"/>
      <c r="M18" s="137"/>
      <c r="N18" s="138"/>
      <c r="O18" s="136">
        <v>1</v>
      </c>
      <c r="P18" s="137">
        <v>54</v>
      </c>
      <c r="Q18" s="138">
        <f>SUM(Table56[[#This Row],[FINĀLS   ]]+Table56[[#This Row],[KVALIFIKĀCIJA   ]])</f>
        <v>55</v>
      </c>
      <c r="R18" s="136"/>
      <c r="S18" s="137"/>
      <c r="T18" s="138"/>
    </row>
    <row r="19" spans="2:20" x14ac:dyDescent="0.2">
      <c r="B19" s="25">
        <v>15</v>
      </c>
      <c r="C19" s="25" t="s">
        <v>65</v>
      </c>
      <c r="D19" s="134" t="s">
        <v>74</v>
      </c>
      <c r="E19" s="135">
        <f>Table56[[#This Row],[KOPVĒRTĒJUMS]]+Table56[[#This Row],[KOPVĒRTĒJUMS ]]+Table56[[#This Row],[KOPVĒRTĒJUMS    ]]+Table56[[#This Row],[KOPVĒRTĒJUMS  ]]+Table56[[#This Row],[KOPVĒRTĒJUMS   ]]</f>
        <v>55.5</v>
      </c>
      <c r="F19" s="141"/>
      <c r="G19" s="142"/>
      <c r="H19" s="140"/>
      <c r="I19" s="136">
        <v>0.5</v>
      </c>
      <c r="J19" s="137">
        <v>0</v>
      </c>
      <c r="K19" s="138">
        <f>SUM(Table56[[#This Row],[KVALIFIKĀCIJA ]:[FINĀLS ]])</f>
        <v>0.5</v>
      </c>
      <c r="L19" s="136"/>
      <c r="M19" s="137"/>
      <c r="N19" s="138"/>
      <c r="O19" s="136">
        <v>0</v>
      </c>
      <c r="P19" s="137">
        <v>0</v>
      </c>
      <c r="Q19" s="138">
        <f>SUM(Table56[[#This Row],[FINĀLS   ]]+Table56[[#This Row],[KVALIFIKĀCIJA   ]])</f>
        <v>0</v>
      </c>
      <c r="R19" s="136">
        <v>1</v>
      </c>
      <c r="S19" s="137">
        <v>54</v>
      </c>
      <c r="T19" s="138">
        <f>SUM(Table56[[#This Row],[KVALIFIKĀCIJA    ]:[FINĀLS    ]])</f>
        <v>55</v>
      </c>
    </row>
    <row r="20" spans="2:20" x14ac:dyDescent="0.2">
      <c r="B20" s="25">
        <v>16</v>
      </c>
      <c r="C20" s="25" t="s">
        <v>135</v>
      </c>
      <c r="D20" s="134" t="s">
        <v>136</v>
      </c>
      <c r="E20" s="135">
        <f>Table56[[#This Row],[KOPVĒRTĒJUMS]]+Table56[[#This Row],[KOPVĒRTĒJUMS ]]+Table56[[#This Row],[KOPVĒRTĒJUMS    ]]+Table56[[#This Row],[KOPVĒRTĒJUMS  ]]+Table56[[#This Row],[KOPVĒRTĒJUMS   ]]</f>
        <v>55</v>
      </c>
      <c r="F20" s="136">
        <v>1</v>
      </c>
      <c r="G20" s="137">
        <v>54</v>
      </c>
      <c r="H20" s="138">
        <f>SUM(Table56[[#This Row],[KVALIFIKĀCIJA]:[FINĀLS]])</f>
        <v>55</v>
      </c>
      <c r="I20" s="136"/>
      <c r="J20" s="137"/>
      <c r="K20" s="138"/>
      <c r="L20" s="139"/>
      <c r="M20" s="137"/>
      <c r="N20" s="138"/>
      <c r="O20" s="139"/>
      <c r="P20" s="137"/>
      <c r="Q20" s="138"/>
      <c r="R20" s="139"/>
      <c r="S20" s="137"/>
      <c r="T20" s="138"/>
    </row>
    <row r="21" spans="2:20" x14ac:dyDescent="0.2">
      <c r="B21" s="25">
        <v>17</v>
      </c>
      <c r="C21" s="25" t="s">
        <v>40</v>
      </c>
      <c r="D21" s="134" t="s">
        <v>78</v>
      </c>
      <c r="E21" s="135">
        <f>Table56[[#This Row],[KOPVĒRTĒJUMS]]+Table56[[#This Row],[KOPVĒRTĒJUMS ]]+Table56[[#This Row],[KOPVĒRTĒJUMS    ]]+Table56[[#This Row],[KOPVĒRTĒJUMS  ]]+Table56[[#This Row],[KOPVĒRTĒJUMS   ]]</f>
        <v>55</v>
      </c>
      <c r="F21" s="136">
        <v>1</v>
      </c>
      <c r="G21" s="137">
        <v>54</v>
      </c>
      <c r="H21" s="138">
        <f>SUM(Table56[[#This Row],[KVALIFIKĀCIJA]:[FINĀLS]])</f>
        <v>55</v>
      </c>
      <c r="I21" s="136">
        <v>0</v>
      </c>
      <c r="J21" s="137">
        <v>0</v>
      </c>
      <c r="K21" s="138">
        <f>SUM(Table56[[#This Row],[KVALIFIKĀCIJA ]:[FINĀLS ]])</f>
        <v>0</v>
      </c>
      <c r="L21" s="139"/>
      <c r="M21" s="137"/>
      <c r="N21" s="138"/>
      <c r="O21" s="139">
        <v>0</v>
      </c>
      <c r="P21" s="137">
        <v>0</v>
      </c>
      <c r="Q21" s="138">
        <f>SUM(Table56[[#This Row],[FINĀLS   ]]+Table56[[#This Row],[KVALIFIKĀCIJA   ]])</f>
        <v>0</v>
      </c>
      <c r="R21" s="139">
        <v>0</v>
      </c>
      <c r="S21" s="137">
        <v>0</v>
      </c>
      <c r="T21" s="138">
        <f>SUM(Table56[[#This Row],[KVALIFIKĀCIJA    ]:[FINĀLS    ]])</f>
        <v>0</v>
      </c>
    </row>
    <row r="22" spans="2:20" x14ac:dyDescent="0.2">
      <c r="E22" s="135"/>
    </row>
    <row r="23" spans="2:20" x14ac:dyDescent="0.2">
      <c r="C23" s="1"/>
      <c r="D23" s="88"/>
    </row>
    <row r="24" spans="2:20" x14ac:dyDescent="0.2">
      <c r="C24" s="1"/>
      <c r="D24" s="88"/>
    </row>
    <row r="25" spans="2:20" x14ac:dyDescent="0.2">
      <c r="C25" s="1"/>
      <c r="D25" s="88"/>
    </row>
    <row r="26" spans="2:20" x14ac:dyDescent="0.2">
      <c r="C26" s="1"/>
      <c r="D26" s="88"/>
    </row>
    <row r="27" spans="2:20" x14ac:dyDescent="0.2">
      <c r="C27" s="1"/>
      <c r="D27" s="88"/>
      <c r="F27" s="1"/>
      <c r="I27" s="1"/>
      <c r="L27" s="1"/>
      <c r="R27" s="1"/>
    </row>
    <row r="28" spans="2:20" x14ac:dyDescent="0.2">
      <c r="C28" s="1"/>
      <c r="D28" s="88"/>
      <c r="F28" s="1"/>
      <c r="I28" s="1"/>
      <c r="L28" s="1"/>
      <c r="R28" s="1"/>
    </row>
    <row r="29" spans="2:20" x14ac:dyDescent="0.2">
      <c r="C29" s="1"/>
      <c r="D29" s="88"/>
    </row>
    <row r="30" spans="2:20" x14ac:dyDescent="0.2">
      <c r="C30" s="1"/>
      <c r="D30" s="88"/>
    </row>
    <row r="31" spans="2:20" x14ac:dyDescent="0.2">
      <c r="C31" s="1"/>
      <c r="D31" s="88"/>
    </row>
    <row r="32" spans="2:20" x14ac:dyDescent="0.2">
      <c r="C32" s="1"/>
      <c r="D32" s="88"/>
    </row>
    <row r="33" spans="3:4" x14ac:dyDescent="0.2">
      <c r="C33" s="1"/>
      <c r="D33" s="88"/>
    </row>
    <row r="34" spans="3:4" x14ac:dyDescent="0.2">
      <c r="C34" s="1"/>
      <c r="D34" s="88"/>
    </row>
    <row r="35" spans="3:4" x14ac:dyDescent="0.2">
      <c r="C35" s="1"/>
      <c r="D35" s="88"/>
    </row>
    <row r="36" spans="3:4" x14ac:dyDescent="0.2">
      <c r="C36" s="1"/>
      <c r="D36" s="88"/>
    </row>
    <row r="37" spans="3:4" x14ac:dyDescent="0.2">
      <c r="C37" s="1"/>
      <c r="D37" s="88"/>
    </row>
    <row r="38" spans="3:4" x14ac:dyDescent="0.2">
      <c r="C38" s="1"/>
      <c r="D38" s="88"/>
    </row>
    <row r="39" spans="3:4" x14ac:dyDescent="0.2">
      <c r="C39" s="1"/>
      <c r="D39" s="88"/>
    </row>
    <row r="40" spans="3:4" x14ac:dyDescent="0.2">
      <c r="C40" s="1"/>
      <c r="D40" s="88"/>
    </row>
    <row r="41" spans="3:4" x14ac:dyDescent="0.2">
      <c r="C41" s="1"/>
      <c r="D41" s="88"/>
    </row>
    <row r="42" spans="3:4" x14ac:dyDescent="0.2">
      <c r="C42" s="1"/>
      <c r="D42" s="88"/>
    </row>
    <row r="43" spans="3:4" x14ac:dyDescent="0.2">
      <c r="C43" s="1"/>
      <c r="D43" s="88"/>
    </row>
    <row r="44" spans="3:4" x14ac:dyDescent="0.2">
      <c r="C44" s="1"/>
      <c r="D44" s="88"/>
    </row>
    <row r="45" spans="3:4" x14ac:dyDescent="0.2">
      <c r="C45" s="1"/>
      <c r="D45" s="88"/>
    </row>
    <row r="46" spans="3:4" x14ac:dyDescent="0.2">
      <c r="C46" s="1"/>
      <c r="D46" s="88"/>
    </row>
    <row r="47" spans="3:4" x14ac:dyDescent="0.2">
      <c r="C47" s="1"/>
      <c r="D47" s="88"/>
    </row>
    <row r="48" spans="3:4" x14ac:dyDescent="0.2">
      <c r="C48" s="1"/>
      <c r="D48" s="88"/>
    </row>
    <row r="49" spans="3:4" x14ac:dyDescent="0.2">
      <c r="C49" s="1"/>
      <c r="D49" s="88"/>
    </row>
  </sheetData>
  <mergeCells count="10">
    <mergeCell ref="F2:H2"/>
    <mergeCell ref="I2:K2"/>
    <mergeCell ref="L2:N2"/>
    <mergeCell ref="R2:T2"/>
    <mergeCell ref="F3:H3"/>
    <mergeCell ref="I3:K3"/>
    <mergeCell ref="L3:N3"/>
    <mergeCell ref="R3:T3"/>
    <mergeCell ref="O2:Q2"/>
    <mergeCell ref="O3:Q3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C1CF2-6498-E048-BA36-53FB720F4E04}">
  <dimension ref="A2:O14"/>
  <sheetViews>
    <sheetView workbookViewId="0">
      <selection activeCell="J25" sqref="J25"/>
    </sheetView>
  </sheetViews>
  <sheetFormatPr baseColWidth="10" defaultColWidth="8.83203125" defaultRowHeight="15" x14ac:dyDescent="0.2"/>
  <cols>
    <col min="2" max="2" width="30" customWidth="1"/>
    <col min="3" max="3" width="9.83203125" style="89" customWidth="1"/>
    <col min="4" max="4" width="22.83203125" style="155" customWidth="1"/>
    <col min="5" max="5" width="9.5" customWidth="1"/>
    <col min="12" max="12" width="16.1640625" bestFit="1" customWidth="1"/>
  </cols>
  <sheetData>
    <row r="2" spans="1:15" ht="34" x14ac:dyDescent="0.4">
      <c r="A2" s="150"/>
      <c r="B2" s="151" t="s">
        <v>153</v>
      </c>
      <c r="C2" s="152"/>
      <c r="D2" s="153"/>
      <c r="E2" s="150"/>
      <c r="F2" s="150"/>
      <c r="G2" s="150"/>
      <c r="H2" s="150"/>
      <c r="I2" s="150"/>
      <c r="J2" s="150"/>
      <c r="K2" s="150"/>
      <c r="L2" s="154"/>
      <c r="M2" s="154"/>
      <c r="N2" s="154"/>
      <c r="O2" s="154"/>
    </row>
    <row r="3" spans="1:15" ht="16" thickBot="1" x14ac:dyDescent="0.25"/>
    <row r="4" spans="1:15" ht="16" thickBot="1" x14ac:dyDescent="0.25">
      <c r="A4" s="156" t="s">
        <v>154</v>
      </c>
      <c r="B4" s="157" t="s">
        <v>68</v>
      </c>
      <c r="C4" s="158" t="s">
        <v>114</v>
      </c>
      <c r="D4" s="159" t="s">
        <v>16</v>
      </c>
      <c r="E4" s="158" t="s">
        <v>155</v>
      </c>
      <c r="F4" s="160" t="s">
        <v>156</v>
      </c>
      <c r="G4" s="160" t="s">
        <v>157</v>
      </c>
      <c r="H4" s="160" t="s">
        <v>158</v>
      </c>
      <c r="I4" s="160" t="s">
        <v>159</v>
      </c>
      <c r="J4" s="160" t="s">
        <v>160</v>
      </c>
      <c r="K4" s="161" t="s">
        <v>161</v>
      </c>
      <c r="L4" s="162" t="s">
        <v>14</v>
      </c>
    </row>
    <row r="5" spans="1:15" x14ac:dyDescent="0.2">
      <c r="A5" s="163">
        <v>1</v>
      </c>
      <c r="B5" s="164" t="s">
        <v>162</v>
      </c>
      <c r="C5" s="165" t="s">
        <v>35</v>
      </c>
      <c r="D5" s="166" t="s">
        <v>48</v>
      </c>
      <c r="E5" s="167" t="s">
        <v>67</v>
      </c>
      <c r="F5" s="168">
        <v>75</v>
      </c>
      <c r="G5" s="169">
        <v>100</v>
      </c>
      <c r="H5" s="169">
        <v>58</v>
      </c>
      <c r="I5" s="169">
        <v>62</v>
      </c>
      <c r="J5" s="169">
        <v>71</v>
      </c>
      <c r="K5" s="170"/>
      <c r="L5" s="171">
        <f>SUM(F9:K9)</f>
        <v>746</v>
      </c>
    </row>
    <row r="6" spans="1:15" x14ac:dyDescent="0.2">
      <c r="A6" s="172"/>
      <c r="B6" s="173"/>
      <c r="C6" s="165" t="s">
        <v>39</v>
      </c>
      <c r="D6" s="166" t="s">
        <v>52</v>
      </c>
      <c r="E6" s="167" t="s">
        <v>67</v>
      </c>
      <c r="F6" s="168">
        <v>56</v>
      </c>
      <c r="G6" s="168">
        <v>56</v>
      </c>
      <c r="H6" s="168">
        <v>91</v>
      </c>
      <c r="I6" s="168">
        <v>104</v>
      </c>
      <c r="J6" s="168">
        <v>73</v>
      </c>
      <c r="K6" s="174"/>
      <c r="L6" s="171"/>
    </row>
    <row r="7" spans="1:15" x14ac:dyDescent="0.2">
      <c r="A7" s="175"/>
      <c r="B7" s="176"/>
      <c r="C7" s="165"/>
      <c r="D7" s="177"/>
      <c r="E7" s="167"/>
      <c r="F7" s="174"/>
      <c r="G7" s="174"/>
      <c r="H7" s="174"/>
      <c r="I7" s="174"/>
      <c r="J7" s="174"/>
      <c r="K7" s="174"/>
      <c r="L7" s="178"/>
    </row>
    <row r="8" spans="1:15" x14ac:dyDescent="0.2">
      <c r="A8" s="179"/>
      <c r="B8" s="180"/>
      <c r="C8" s="165"/>
      <c r="D8" s="181"/>
      <c r="E8" s="167"/>
      <c r="F8" s="174"/>
      <c r="G8" s="174"/>
      <c r="H8" s="174"/>
      <c r="I8" s="174"/>
      <c r="J8" s="174"/>
      <c r="K8" s="174"/>
      <c r="L8" s="182"/>
    </row>
    <row r="9" spans="1:15" ht="16" thickBot="1" x14ac:dyDescent="0.25">
      <c r="A9" s="183"/>
      <c r="B9" s="184"/>
      <c r="C9" s="185"/>
      <c r="D9" s="186"/>
      <c r="E9" s="186"/>
      <c r="F9" s="187">
        <f>F5+F6</f>
        <v>131</v>
      </c>
      <c r="G9" s="187">
        <f>G5+G6</f>
        <v>156</v>
      </c>
      <c r="H9" s="187">
        <f>H5+H6</f>
        <v>149</v>
      </c>
      <c r="I9" s="187">
        <f>I5+I6</f>
        <v>166</v>
      </c>
      <c r="J9" s="187">
        <f>J6+J5</f>
        <v>144</v>
      </c>
      <c r="K9" s="187"/>
      <c r="L9" s="188"/>
    </row>
    <row r="10" spans="1:15" x14ac:dyDescent="0.2">
      <c r="A10" s="163">
        <v>2</v>
      </c>
      <c r="B10" s="164" t="s">
        <v>163</v>
      </c>
      <c r="C10" s="165" t="s">
        <v>63</v>
      </c>
      <c r="D10" s="166" t="s">
        <v>83</v>
      </c>
      <c r="E10" s="167" t="s">
        <v>67</v>
      </c>
      <c r="F10" s="168"/>
      <c r="G10" s="169">
        <v>0.5</v>
      </c>
      <c r="H10" s="169">
        <v>61.5</v>
      </c>
      <c r="I10" s="169">
        <v>56</v>
      </c>
      <c r="J10" s="169">
        <v>56</v>
      </c>
      <c r="K10" s="170"/>
      <c r="L10" s="171">
        <f>SUM(F14:K14)</f>
        <v>492</v>
      </c>
    </row>
    <row r="11" spans="1:15" x14ac:dyDescent="0.2">
      <c r="A11" s="172"/>
      <c r="B11" s="173"/>
      <c r="C11" s="165" t="s">
        <v>34</v>
      </c>
      <c r="D11" s="166" t="s">
        <v>45</v>
      </c>
      <c r="E11" s="167" t="s">
        <v>67</v>
      </c>
      <c r="F11" s="168">
        <v>64</v>
      </c>
      <c r="G11" s="168">
        <v>55</v>
      </c>
      <c r="H11" s="168">
        <v>82</v>
      </c>
      <c r="I11" s="168">
        <v>60</v>
      </c>
      <c r="J11" s="168">
        <v>57</v>
      </c>
      <c r="K11" s="174"/>
      <c r="L11" s="171"/>
    </row>
    <row r="12" spans="1:15" x14ac:dyDescent="0.2">
      <c r="A12" s="175"/>
      <c r="B12" s="176"/>
      <c r="C12" s="165"/>
      <c r="D12" s="177"/>
      <c r="E12" s="167"/>
      <c r="F12" s="174"/>
      <c r="G12" s="174"/>
      <c r="H12" s="174"/>
      <c r="I12" s="174"/>
      <c r="J12" s="174"/>
      <c r="K12" s="174"/>
      <c r="L12" s="178"/>
    </row>
    <row r="13" spans="1:15" x14ac:dyDescent="0.2">
      <c r="A13" s="179"/>
      <c r="B13" s="180"/>
      <c r="C13" s="165"/>
      <c r="D13" s="181"/>
      <c r="E13" s="167"/>
      <c r="F13" s="174"/>
      <c r="G13" s="174"/>
      <c r="H13" s="174"/>
      <c r="I13" s="174"/>
      <c r="J13" s="174"/>
      <c r="K13" s="174"/>
      <c r="L13" s="182"/>
    </row>
    <row r="14" spans="1:15" ht="16" thickBot="1" x14ac:dyDescent="0.25">
      <c r="A14" s="183"/>
      <c r="B14" s="184"/>
      <c r="C14" s="185"/>
      <c r="D14" s="186"/>
      <c r="E14" s="186"/>
      <c r="F14" s="187">
        <f>F10+F11</f>
        <v>64</v>
      </c>
      <c r="G14" s="187">
        <f>G10+G11</f>
        <v>55.5</v>
      </c>
      <c r="H14" s="187">
        <f>H10+H11</f>
        <v>143.5</v>
      </c>
      <c r="I14" s="187">
        <f>I10+I11</f>
        <v>116</v>
      </c>
      <c r="J14" s="187">
        <f>J11+J10</f>
        <v>113</v>
      </c>
      <c r="K14" s="187"/>
      <c r="L14" s="188"/>
    </row>
  </sheetData>
  <mergeCells count="6">
    <mergeCell ref="A5:A9"/>
    <mergeCell ref="B5:B9"/>
    <mergeCell ref="L5:L9"/>
    <mergeCell ref="A10:A14"/>
    <mergeCell ref="B10:B14"/>
    <mergeCell ref="L10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TOP16</vt:lpstr>
      <vt:lpstr>TOTAL</vt:lpstr>
      <vt:lpstr>TOTAL_LV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2020-09-12T17:09:28Z</cp:lastPrinted>
  <dcterms:created xsi:type="dcterms:W3CDTF">2017-04-26T13:26:57Z</dcterms:created>
  <dcterms:modified xsi:type="dcterms:W3CDTF">2020-09-13T08:11:35Z</dcterms:modified>
</cp:coreProperties>
</file>