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NEZ stage/LAF/"/>
    </mc:Choice>
  </mc:AlternateContent>
  <xr:revisionPtr revIDLastSave="0" documentId="13_ncr:1_{ED9CD7B3-153F-8741-9F27-E55C3295FC9F}" xr6:coauthVersionLast="36" xr6:coauthVersionMax="36" xr10:uidLastSave="{00000000-0000-0000-0000-000000000000}"/>
  <bookViews>
    <workbookView xWindow="440" yWindow="460" windowWidth="26800" windowHeight="17540" activeTab="6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3" r:id="rId4"/>
    <sheet name="TOTAL" sheetId="24" r:id="rId5"/>
    <sheet name="TOTAL_LV" sheetId="26" r:id="rId6"/>
    <sheet name="LVTEAMS" sheetId="22" r:id="rId7"/>
  </sheets>
  <calcPr calcId="181029"/>
</workbook>
</file>

<file path=xl/calcChain.xml><?xml version="1.0" encoding="utf-8"?>
<calcChain xmlns="http://schemas.openxmlformats.org/spreadsheetml/2006/main">
  <c r="Q19" i="26" l="1"/>
  <c r="K19" i="26"/>
  <c r="N18" i="26"/>
  <c r="H18" i="26"/>
  <c r="Q17" i="26"/>
  <c r="K17" i="26"/>
  <c r="H17" i="26"/>
  <c r="H16" i="26"/>
  <c r="E16" i="26" s="1"/>
  <c r="Q15" i="26"/>
  <c r="K15" i="26"/>
  <c r="Q14" i="26"/>
  <c r="K14" i="26"/>
  <c r="Q13" i="26"/>
  <c r="N13" i="26"/>
  <c r="K13" i="26"/>
  <c r="Q12" i="26"/>
  <c r="N12" i="26"/>
  <c r="Q11" i="26"/>
  <c r="K11" i="26"/>
  <c r="H11" i="26"/>
  <c r="Q10" i="26"/>
  <c r="N10" i="26"/>
  <c r="K10" i="26"/>
  <c r="H10" i="26"/>
  <c r="Q9" i="26"/>
  <c r="N9" i="26"/>
  <c r="K9" i="26"/>
  <c r="H9" i="26"/>
  <c r="Q8" i="26"/>
  <c r="N8" i="26"/>
  <c r="K8" i="26"/>
  <c r="H8" i="26"/>
  <c r="Q7" i="26"/>
  <c r="N7" i="26"/>
  <c r="K7" i="26"/>
  <c r="H7" i="26"/>
  <c r="Q6" i="26"/>
  <c r="N6" i="26"/>
  <c r="K6" i="26"/>
  <c r="H6" i="26"/>
  <c r="Q5" i="26"/>
  <c r="N5" i="26"/>
  <c r="K5" i="26"/>
  <c r="H5" i="26"/>
  <c r="I9" i="22"/>
  <c r="Q26" i="24"/>
  <c r="Q27" i="24"/>
  <c r="Q42" i="24"/>
  <c r="Q25" i="24"/>
  <c r="Q31" i="24"/>
  <c r="Q8" i="24"/>
  <c r="Q11" i="24"/>
  <c r="Q5" i="24"/>
  <c r="Q12" i="24"/>
  <c r="Q9" i="24"/>
  <c r="Q6" i="24"/>
  <c r="Q10" i="24"/>
  <c r="Q14" i="24"/>
  <c r="Q13" i="24"/>
  <c r="Q20" i="24"/>
  <c r="Q15" i="24"/>
  <c r="Q22" i="24"/>
  <c r="Q23" i="24"/>
  <c r="Q19" i="24"/>
  <c r="Q16" i="24"/>
  <c r="E16" i="24" s="1"/>
  <c r="Q30" i="24"/>
  <c r="Q24" i="24"/>
  <c r="Q28" i="24"/>
  <c r="Q33" i="24"/>
  <c r="Q40" i="24"/>
  <c r="Q41" i="24"/>
  <c r="Q7" i="24"/>
  <c r="N8" i="24"/>
  <c r="N11" i="24"/>
  <c r="N5" i="24"/>
  <c r="N12" i="24"/>
  <c r="N9" i="24"/>
  <c r="N6" i="24"/>
  <c r="N10" i="24"/>
  <c r="N14" i="24"/>
  <c r="N13" i="24"/>
  <c r="N17" i="24"/>
  <c r="N18" i="24"/>
  <c r="N20" i="24"/>
  <c r="N21" i="24"/>
  <c r="E21" i="24" s="1"/>
  <c r="N22" i="24"/>
  <c r="N19" i="24"/>
  <c r="N16" i="24"/>
  <c r="N24" i="24"/>
  <c r="N32" i="24"/>
  <c r="N34" i="24"/>
  <c r="E34" i="24" s="1"/>
  <c r="N35" i="24"/>
  <c r="E35" i="24" s="1"/>
  <c r="N36" i="24"/>
  <c r="E36" i="24" s="1"/>
  <c r="N7" i="24"/>
  <c r="E14" i="26" l="1"/>
  <c r="E18" i="26"/>
  <c r="E6" i="26"/>
  <c r="E10" i="26"/>
  <c r="E11" i="26"/>
  <c r="E9" i="26"/>
  <c r="E19" i="26"/>
  <c r="E17" i="26"/>
  <c r="E5" i="26"/>
  <c r="E8" i="26"/>
  <c r="E7" i="26"/>
  <c r="E12" i="26"/>
  <c r="E13" i="26"/>
  <c r="E15" i="26"/>
  <c r="E25" i="24"/>
  <c r="E31" i="24"/>
  <c r="E42" i="24"/>
  <c r="E27" i="24"/>
  <c r="E26" i="24"/>
  <c r="K41" i="24"/>
  <c r="E41" i="24" s="1"/>
  <c r="K40" i="24"/>
  <c r="E40" i="24" s="1"/>
  <c r="K33" i="24"/>
  <c r="E33" i="24" s="1"/>
  <c r="K28" i="24"/>
  <c r="E28" i="24" s="1"/>
  <c r="K39" i="24"/>
  <c r="E39" i="24" s="1"/>
  <c r="K38" i="24"/>
  <c r="E38" i="24" s="1"/>
  <c r="H37" i="24"/>
  <c r="E37" i="24" s="1"/>
  <c r="H32" i="24"/>
  <c r="E32" i="24" s="1"/>
  <c r="H24" i="24"/>
  <c r="E24" i="24" s="1"/>
  <c r="K30" i="24"/>
  <c r="H30" i="24"/>
  <c r="H29" i="24"/>
  <c r="E29" i="24" s="1"/>
  <c r="K19" i="24"/>
  <c r="E19" i="24" s="1"/>
  <c r="K23" i="24"/>
  <c r="E23" i="24" s="1"/>
  <c r="K22" i="24"/>
  <c r="H22" i="24"/>
  <c r="K15" i="24"/>
  <c r="H15" i="24"/>
  <c r="K20" i="24"/>
  <c r="E20" i="24" s="1"/>
  <c r="K18" i="24"/>
  <c r="E18" i="24" s="1"/>
  <c r="H17" i="24"/>
  <c r="E17" i="24" s="1"/>
  <c r="K13" i="24"/>
  <c r="H13" i="24"/>
  <c r="K14" i="24"/>
  <c r="H14" i="24"/>
  <c r="K10" i="24"/>
  <c r="H10" i="24"/>
  <c r="K6" i="24"/>
  <c r="H6" i="24"/>
  <c r="K9" i="24"/>
  <c r="H9" i="24"/>
  <c r="K12" i="24"/>
  <c r="H12" i="24"/>
  <c r="K5" i="24"/>
  <c r="H5" i="24"/>
  <c r="K11" i="24"/>
  <c r="H11" i="24"/>
  <c r="K8" i="24"/>
  <c r="H8" i="24"/>
  <c r="K7" i="24"/>
  <c r="H7" i="24"/>
  <c r="E10" i="24" l="1"/>
  <c r="E30" i="24"/>
  <c r="E8" i="24"/>
  <c r="E5" i="24"/>
  <c r="E9" i="24"/>
  <c r="E13" i="24"/>
  <c r="E22" i="24"/>
  <c r="E11" i="24"/>
  <c r="E12" i="24"/>
  <c r="E6" i="24"/>
  <c r="E14" i="24"/>
  <c r="E15" i="24"/>
  <c r="E7" i="24"/>
  <c r="H9" i="22"/>
  <c r="G9" i="22"/>
  <c r="F9" i="22"/>
  <c r="L5" i="22" l="1"/>
</calcChain>
</file>

<file path=xl/sharedStrings.xml><?xml version="1.0" encoding="utf-8"?>
<sst xmlns="http://schemas.openxmlformats.org/spreadsheetml/2006/main" count="563" uniqueCount="166">
  <si>
    <t>#</t>
  </si>
  <si>
    <t>/Gunārs Ķeipāns/</t>
  </si>
  <si>
    <t>Galvenā sekretāre:</t>
  </si>
  <si>
    <t>Galvenais tiesnesis:</t>
  </si>
  <si>
    <t>/Laila Ķeipāne/</t>
  </si>
  <si>
    <t>JOSLA</t>
  </si>
  <si>
    <t>LEŅĶIS</t>
  </si>
  <si>
    <t>KOPĀ</t>
  </si>
  <si>
    <t>35 p.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</si>
  <si>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</si>
  <si>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</si>
  <si>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</si>
  <si>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</si>
  <si>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</si>
  <si>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</si>
  <si>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</si>
  <si>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</si>
  <si>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</si>
  <si>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BEST Q</t>
  </si>
  <si>
    <t>MĀRTIŅŠ BĒRZIŅŠ</t>
  </si>
  <si>
    <t>BKSB, RĪGA</t>
  </si>
  <si>
    <t>SEMI PRO KLASE</t>
  </si>
  <si>
    <t>LV32</t>
  </si>
  <si>
    <t>LV3</t>
  </si>
  <si>
    <t>LV27</t>
  </si>
  <si>
    <t>EE55</t>
  </si>
  <si>
    <t>LV85</t>
  </si>
  <si>
    <t>LV25</t>
  </si>
  <si>
    <t>LV22</t>
  </si>
  <si>
    <t>EE66</t>
  </si>
  <si>
    <t>LV17</t>
  </si>
  <si>
    <t>LV26</t>
  </si>
  <si>
    <t>ANDRIS LIPARTS</t>
  </si>
  <si>
    <t>PÄRT KUVVAS</t>
  </si>
  <si>
    <t>LV</t>
  </si>
  <si>
    <t>ALEKSANDRS MURAJS</t>
  </si>
  <si>
    <t>ANRIJS LUTERS</t>
  </si>
  <si>
    <t>ARTI KANNISTO</t>
  </si>
  <si>
    <t>EDGARS JENČS</t>
  </si>
  <si>
    <t>EDVARDS ŽODZIŅŠ</t>
  </si>
  <si>
    <t>JAKO PINO</t>
  </si>
  <si>
    <t>KESTUTIS TELMENTAS</t>
  </si>
  <si>
    <t>KEVIN LUIGE</t>
  </si>
  <si>
    <t>MĀRIS HARTMANIS</t>
  </si>
  <si>
    <t>MICHAEL REILJAN</t>
  </si>
  <si>
    <t>REINIS RABĀCIS</t>
  </si>
  <si>
    <t>ROBERTS BĀRIŅŠ</t>
  </si>
  <si>
    <t>REIGO PROOS</t>
  </si>
  <si>
    <t>EE5</t>
  </si>
  <si>
    <t>LV1</t>
  </si>
  <si>
    <t>LV10</t>
  </si>
  <si>
    <t>LV13</t>
  </si>
  <si>
    <t>LV18</t>
  </si>
  <si>
    <t>LV33</t>
  </si>
  <si>
    <t>LV66</t>
  </si>
  <si>
    <t>QUALIFICATION</t>
  </si>
  <si>
    <t>SEMI PRO</t>
  </si>
  <si>
    <t>28.08. - 29.08.2020</t>
  </si>
  <si>
    <t xml:space="preserve">REGISTERED DRIVERS </t>
  </si>
  <si>
    <t>NR.</t>
  </si>
  <si>
    <t>DRIVER</t>
  </si>
  <si>
    <t>COUNTRY</t>
  </si>
  <si>
    <t>LATVIA SEMI PRO DRIFT CUP - 4TH STAGE</t>
  </si>
  <si>
    <t>28.08. - 29.08.2020, BKSB, RĪGA</t>
  </si>
  <si>
    <t>JUDGE</t>
  </si>
  <si>
    <t>LINE</t>
  </si>
  <si>
    <t>ANGLE</t>
  </si>
  <si>
    <t>INITIATION</t>
  </si>
  <si>
    <t>FLUIDITY</t>
  </si>
  <si>
    <t>COMMITMENT</t>
  </si>
  <si>
    <t>STYLE 30 p.</t>
  </si>
  <si>
    <t>QUALIFICATION RUN 1</t>
  </si>
  <si>
    <t>QUALIFICATION RUN 2</t>
  </si>
  <si>
    <t>TOTAL</t>
  </si>
  <si>
    <t>QUALIFICATION RESULTS</t>
  </si>
  <si>
    <t>28.08 - 29.08.2020</t>
  </si>
  <si>
    <t>Q1</t>
  </si>
  <si>
    <t>Q12</t>
  </si>
  <si>
    <t>EE</t>
  </si>
  <si>
    <t>ARTŪRS FEDINS</t>
  </si>
  <si>
    <t>DEIMANTĖ RADZEVICIUTE</t>
  </si>
  <si>
    <t>LT</t>
  </si>
  <si>
    <t>DMITRIJS FIROVS</t>
  </si>
  <si>
    <t>EE83</t>
  </si>
  <si>
    <t>EE17</t>
  </si>
  <si>
    <t>KRISTAPS KĀPIŅŠ</t>
  </si>
  <si>
    <t>MARTYNAS MAŽVILA</t>
  </si>
  <si>
    <t>SANDRA ŽILIENĖ</t>
  </si>
  <si>
    <t>JUSTINAS PEČIUKONIS</t>
  </si>
  <si>
    <t>ALLAR AASMAA</t>
  </si>
  <si>
    <t>EE4</t>
  </si>
  <si>
    <t>INGARS KRISTUTIS</t>
  </si>
  <si>
    <t>LT4</t>
  </si>
  <si>
    <t>LT48</t>
  </si>
  <si>
    <t>ELVIJS EIHVALDS</t>
  </si>
  <si>
    <t>LT8</t>
  </si>
  <si>
    <t>EE79</t>
  </si>
  <si>
    <t>ANDREJS NOVOPAVLOVSKIS</t>
  </si>
  <si>
    <t>LV15</t>
  </si>
  <si>
    <t>LT6</t>
  </si>
  <si>
    <t>LT34</t>
  </si>
  <si>
    <t>ARŪNAS PAULAVIČIUS</t>
  </si>
  <si>
    <t>LT50</t>
  </si>
  <si>
    <t>KOMANDA</t>
  </si>
  <si>
    <t>VIETA</t>
  </si>
  <si>
    <t>STARTA NR.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</si>
  <si>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</si>
  <si>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</si>
  <si>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</si>
  <si>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</si>
  <si>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</si>
  <si>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</si>
  <si>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</si>
  <si>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</si>
  <si>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TEAM VALVOLINE</t>
  </si>
  <si>
    <t>LATVIJAS DRIFTA KAUSA KOMANDU IESKAITE SEMI PRO</t>
  </si>
  <si>
    <t>29.08.2020 plkst. 09:30</t>
  </si>
  <si>
    <t>ESTONIA SEMI PRO DRIFT CUP - 5TH STAGE</t>
  </si>
  <si>
    <t>LATVIAN AND ESTONIAN DRIFT CUPS</t>
  </si>
  <si>
    <t>TOP 24</t>
  </si>
  <si>
    <t>29.08.2020 plkst. 15:00</t>
  </si>
  <si>
    <t>LATVIJAS UN IGAUNJAS DRIFTA KAUSS</t>
  </si>
  <si>
    <t>1.POSMS</t>
  </si>
  <si>
    <t>2.POSMS</t>
  </si>
  <si>
    <t>3.POSMS</t>
  </si>
  <si>
    <t>20.06.2020, BKSB, RĪGA</t>
  </si>
  <si>
    <t>25.07.2020, KARTODROMS "BLĀZMA", DAUGAVPILS</t>
  </si>
  <si>
    <t>08.08.2020, LaitseRallyPark, ESTONIA</t>
  </si>
  <si>
    <t>NR.P.K.</t>
  </si>
  <si>
    <t>VĀRDS, UZVĀRDS</t>
  </si>
  <si>
    <t>KVALIFIKĀCIJA
KAUSS</t>
  </si>
  <si>
    <t>KVALIFIKĀCIJA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</si>
  <si>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</si>
  <si>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</si>
  <si>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</si>
  <si>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</si>
  <si>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</si>
  <si>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</si>
  <si>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</si>
  <si>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</si>
  <si>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>EE90</t>
  </si>
  <si>
    <t>KALEV KIVILO</t>
  </si>
  <si>
    <t>EE8</t>
  </si>
  <si>
    <t>HOLGER LUNTER</t>
  </si>
  <si>
    <t>EE7</t>
  </si>
  <si>
    <t>MARCO PREMS</t>
  </si>
  <si>
    <t>ĢIRTS TREISNERS</t>
  </si>
  <si>
    <t>LV91</t>
  </si>
  <si>
    <t>EE23</t>
  </si>
  <si>
    <t>SIMON SUVEMAA</t>
  </si>
  <si>
    <t>EE03</t>
  </si>
  <si>
    <t>KRISTJAN POLLU</t>
  </si>
  <si>
    <t>FI99</t>
  </si>
  <si>
    <t>SANDER KELNER</t>
  </si>
  <si>
    <t>LV14</t>
  </si>
  <si>
    <t>ROBERTAS ŠALKAUSKAS</t>
  </si>
  <si>
    <t>LV19</t>
  </si>
  <si>
    <t>GEDIMINAS ŽIGUTIS</t>
  </si>
  <si>
    <t>LV20</t>
  </si>
  <si>
    <t>MĀRTIŅŠ OZOLIŅŠ</t>
  </si>
  <si>
    <t>ELVIJS EIHVALS</t>
  </si>
  <si>
    <t xml:space="preserve">KVALIFIKĀCIJA   </t>
  </si>
  <si>
    <t xml:space="preserve">FINĀLS   </t>
  </si>
  <si>
    <t xml:space="preserve">KOPVĒRTĒJUMS   </t>
  </si>
  <si>
    <t>4.POSMS</t>
  </si>
  <si>
    <t>28.08-29.08.2020, BKSB, 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</si>
</sst>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9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20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" fontId="15" fillId="5" borderId="5" xfId="0" applyNumberFormat="1" applyFont="1" applyFill="1" applyBorder="1" applyAlignment="1">
      <alignment horizontal="left"/>
    </xf>
    <xf numFmtId="16" fontId="15" fillId="5" borderId="1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29" xfId="0" applyFont="1" applyBorder="1" applyAlignment="1">
      <alignment vertical="center" shrinkToFi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vertical="center"/>
    </xf>
    <xf numFmtId="0" fontId="22" fillId="0" borderId="1" xfId="3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left" vertical="center"/>
    </xf>
    <xf numFmtId="0" fontId="22" fillId="0" borderId="1" xfId="3" applyFont="1" applyFill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164" fontId="6" fillId="0" borderId="0" xfId="0" applyNumberFormat="1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0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48" xfId="0" applyFont="1" applyBorder="1" applyAlignment="1">
      <alignment horizontal="left"/>
    </xf>
    <xf numFmtId="0" fontId="6" fillId="7" borderId="49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/>
    </xf>
    <xf numFmtId="164" fontId="7" fillId="0" borderId="0" xfId="0" applyNumberFormat="1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2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1" fillId="0" borderId="34" xfId="3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horizontal="center" vertical="center"/>
    </xf>
    <xf numFmtId="0" fontId="21" fillId="0" borderId="43" xfId="3" applyFont="1" applyFill="1" applyBorder="1" applyAlignment="1">
      <alignment horizontal="center" vertical="center"/>
    </xf>
    <xf numFmtId="0" fontId="21" fillId="0" borderId="46" xfId="3" applyFont="1" applyFill="1" applyBorder="1" applyAlignment="1">
      <alignment horizontal="center" vertical="center"/>
    </xf>
    <xf numFmtId="2" fontId="20" fillId="0" borderId="36" xfId="0" applyNumberFormat="1" applyFont="1" applyFill="1" applyBorder="1" applyAlignment="1">
      <alignment horizontal="center" vertical="center"/>
    </xf>
    <xf numFmtId="2" fontId="20" fillId="0" borderId="41" xfId="0" applyNumberFormat="1" applyFont="1" applyFill="1" applyBorder="1" applyAlignment="1">
      <alignment horizontal="center" vertical="center"/>
    </xf>
    <xf numFmtId="2" fontId="20" fillId="0" borderId="44" xfId="0" applyNumberFormat="1" applyFont="1" applyFill="1" applyBorder="1" applyAlignment="1">
      <alignment horizontal="center" vertical="center"/>
    </xf>
    <xf numFmtId="2" fontId="20" fillId="0" borderId="47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7B4B450D-9088-C846-BB8F-E2D1F3B009BD}"/>
    <cellStyle name="Normal 9" xfId="2" xr:uid="{D97E69E2-BEDA-0042-914B-5309F355E73D}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51405</xdr:rowOff>
    </xdr:from>
    <xdr:to>
      <xdr:col>2</xdr:col>
      <xdr:colOff>660400</xdr:colOff>
      <xdr:row>5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79400" y="114905"/>
          <a:ext cx="2387600" cy="875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101600</xdr:rowOff>
    </xdr:from>
    <xdr:to>
      <xdr:col>3</xdr:col>
      <xdr:colOff>1282700</xdr:colOff>
      <xdr:row>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41300" y="177800"/>
          <a:ext cx="27686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901700</xdr:colOff>
      <xdr:row>7</xdr:row>
      <xdr:rowOff>31751</xdr:rowOff>
    </xdr:from>
    <xdr:to>
      <xdr:col>16</xdr:col>
      <xdr:colOff>254000</xdr:colOff>
      <xdr:row>10</xdr:row>
      <xdr:rowOff>50801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2469A5-2E70-9241-B9DF-3917F976973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26300" y="1682751"/>
          <a:ext cx="266700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A8:D35" totalsRowShown="0" headerRowDxfId="47" dataDxfId="46">
  <autoFilter ref="A8:D35" xr:uid="{545AD78E-99EE-5B40-9B2A-99DF9BD64582}"/>
  <tableColumns count="4">
    <tableColumn id="1" xr3:uid="{AC4AC935-F7FF-8446-8030-ECED817D43D1}" name="#" dataDxfId="45"/>
    <tableColumn id="2" xr3:uid="{0396FD18-74A2-4841-80E5-45D484E01FA0}" name="NR." dataDxfId="44">
      <calculatedColumnFormula>#REF!</calculatedColumnFormula>
    </tableColumn>
    <tableColumn id="3" xr3:uid="{0B0A2731-EA47-3944-81E9-50581E5BB7BC}" name="DRIVER" dataDxfId="43">
      <calculatedColumnFormula>#REF!</calculatedColumnFormula>
    </tableColumn>
    <tableColumn id="4" xr3:uid="{5BD340EF-1D08-9E48-ACD5-2C85F65E6BC8}" name="COUNTRY" dataDxfId="42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7" totalsRowShown="0" headerRowDxfId="41" dataDxfId="40">
  <autoFilter ref="B10:G37" xr:uid="{21383676-882F-CE40-BD06-CF9CFCDA117D}"/>
  <sortState ref="B11:G37">
    <sortCondition descending="1" ref="G10:G37"/>
  </sortState>
  <tableColumns count="6">
    <tableColumn id="1" xr3:uid="{3542E0A0-A8B9-3E40-B243-532A7D791282}" name="#" dataDxfId="39"/>
    <tableColumn id="2" xr3:uid="{7116605A-2395-CB49-B540-1213EDD0A90B}" name="NR." dataDxfId="38">
      <calculatedColumnFormula>INDEX(QUALIFICATION!$A$6:$A$32,MATCH(LARGE(QUALIFICATION!#REF!,ROWS(QUALIFICATION!$1:1)),QUALIFICATION!#REF!,0))</calculatedColumnFormula>
    </tableColumn>
    <tableColumn id="3" xr3:uid="{21F644C2-108A-A74D-9A61-EBC7104B3A2E}" name="DRIVER" dataDxfId="37">
      <calculatedColumnFormula>INDEX(QUALIFICATION!$B$6:$B$32,MATCH(LARGE(QUALIFICATION!#REF!,ROWS(QUALIFICATION!$1:1)),QUALIFICATION!#REF!,0))</calculatedColumnFormula>
    </tableColumn>
    <tableColumn id="4" xr3:uid="{598A6E3D-AD6F-5948-AACB-FAC26600491A}" name="Q1" dataDxfId="36">
      <calculatedColumnFormula>INDEX(QUALIFICATION!$H$6:$H$32,MATCH(LARGE(QUALIFICATION!#REF!,ROWS(QUALIFICATION!$1:1)),QUALIFICATION!#REF!,0))</calculatedColumnFormula>
    </tableColumn>
    <tableColumn id="11" xr3:uid="{2C028496-7B1B-1A4C-A4DB-8CA1C0B6C370}" name="Q12" dataDxfId="35">
      <calculatedColumnFormula>INDEX(QUALIFICATION!$N$6:$N$32,MATCH(LARGE(QUALIFICATION!#REF!,ROWS(QUALIFICATION!$1:1)),QUALIFICATION!#REF!,0))</calculatedColumnFormula>
    </tableColumn>
    <tableColumn id="12" xr3:uid="{B89CA9C8-0AFD-F048-AD3F-BC80350591DB}" name="BEST Q" dataDxfId="34">
      <calculatedColumnFormula>LARGE(QUALIFICATION!#REF!,Table135[[#This Row],['#]])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0F49B6-2105-2A48-A67F-048EDDD27005}" name="Table5" displayName="Table5" ref="B4:Q42" totalsRowShown="0" dataDxfId="33">
  <autoFilter ref="B4:Q42" xr:uid="{9852FE9F-4EBF-5B43-BFDC-20393655CC35}"/>
  <sortState ref="B5:Q42">
    <sortCondition descending="1" ref="E4:E42"/>
  </sortState>
  <tableColumns count="16">
    <tableColumn id="1" xr3:uid="{FCA436E9-46DA-6345-81C1-032B0E583320}" name="NR.P.K." dataDxfId="32"/>
    <tableColumn id="2" xr3:uid="{C40C0C4A-F707-5545-B932-DB5CF09F1EC1}" name="STARTA NR." dataDxfId="31"/>
    <tableColumn id="3" xr3:uid="{FDEB98BC-C691-1643-BB28-AC6F96764E03}" name="VĀRDS, UZVĀRDS" dataDxfId="30"/>
    <tableColumn id="4" xr3:uid="{C0E7D203-E897-DD44-8AFB-DEB13EA996E8}" name="KVALIFIKĀCIJA_x000a_KAUSS" dataDxfId="29">
      <calculatedColumnFormula>Table5[[#This Row],[KOPVĒRTĒJUMS]]+Table5[[#This Row],[KOPVĒRTĒJUMS ]]+Table5[[#This Row],[KOPVĒRTĒJUMS   ]]+Table5[[#This Row],[KOPVĒRTĒJUMS  ]]</calculatedColumnFormula>
    </tableColumn>
    <tableColumn id="10" xr3:uid="{4E484026-CFCA-9948-8064-A70F00E462D0}" name="KVALIFIKĀCIJA" dataDxfId="28"/>
    <tableColumn id="9" xr3:uid="{0D656F47-6543-A543-A344-07F2E77643BC}" name="FINĀLS" dataDxfId="27"/>
    <tableColumn id="8" xr3:uid="{0E13727A-1109-0A4D-9C9A-FBFC288F08E8}" name="KOPVĒRTĒJUMS" dataDxfId="26">
      <calculatedColumnFormula>SUM(Table5[[#This Row],[KVALIFIKĀCIJA]:[FINĀLS]])</calculatedColumnFormula>
    </tableColumn>
    <tableColumn id="13" xr3:uid="{A319907C-5F1D-5347-AF43-7D2A1016C123}" name="KVALIFIKĀCIJA " dataDxfId="25"/>
    <tableColumn id="12" xr3:uid="{8B4F987E-9C76-2B4F-91F2-E536E9E5574A}" name="FINĀLS " dataDxfId="24"/>
    <tableColumn id="11" xr3:uid="{A4C47296-07B8-C645-978F-D41D8F69118B}" name="KOPVĒRTĒJUMS " dataDxfId="23">
      <calculatedColumnFormula>SUM(Table5[[#This Row],[KVALIFIKĀCIJA ]:[FINĀLS ]])</calculatedColumnFormula>
    </tableColumn>
    <tableColumn id="16" xr3:uid="{598180EA-80B3-BA43-9BE5-B2129428DA4C}" name="KVALIFIKĀCIJA  " dataDxfId="22"/>
    <tableColumn id="15" xr3:uid="{3251014C-0F88-EB46-8645-DA6786EC7C85}" name="FINĀLS  " dataDxfId="21"/>
    <tableColumn id="14" xr3:uid="{D756F166-9449-BF4B-84FC-26F9A57347B1}" name="KOPVĒRTĒJUMS  " dataDxfId="20">
      <calculatedColumnFormula>Table5[[#This Row],[FINĀLS  ]]+Table5[[#This Row],[KVALIFIKĀCIJA  ]]</calculatedColumnFormula>
    </tableColumn>
    <tableColumn id="5" xr3:uid="{A50BD985-B771-614B-B105-9F3FDCB144F2}" name="KVALIFIKĀCIJA   " dataDxfId="19"/>
    <tableColumn id="6" xr3:uid="{62E4D8F4-B2B2-9B4F-87A3-E153B9EAA107}" name="FINĀLS   " dataDxfId="18"/>
    <tableColumn id="7" xr3:uid="{E0558D21-8B19-DB48-91FE-10475D7116D8}" name="KOPVĒRTĒJUMS   " dataDxfId="17">
      <calculatedColumnFormula>SUM(Table5[[#This Row],[KVALIFIKĀCIJA   ]:[FINĀLS   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1C2A2-8702-5D46-9646-745EAB811BA0}" name="Table53" displayName="Table53" ref="B4:Q19" totalsRowShown="0" dataDxfId="16">
  <autoFilter ref="B4:Q19" xr:uid="{CA6AAE60-B8C8-894E-BC2C-4FB54B6EBEB3}"/>
  <sortState ref="B5:Q19">
    <sortCondition descending="1" ref="E4:E19"/>
  </sortState>
  <tableColumns count="16">
    <tableColumn id="1" xr3:uid="{3EF7AC81-E5C9-9244-BA9A-84F6E71F46D4}" name="NR.P.K." dataDxfId="15"/>
    <tableColumn id="2" xr3:uid="{74374037-99DA-B14C-9442-FF11F6B5C4F6}" name="STARTA NR." dataDxfId="14"/>
    <tableColumn id="3" xr3:uid="{D07A8706-5331-6B4C-9602-59BA469EBC84}" name="VĀRDS, UZVĀRDS" dataDxfId="13"/>
    <tableColumn id="4" xr3:uid="{4CE49D25-3433-C542-ACE0-7C284FA2BB36}" name="KVALIFIKĀCIJA_x000a_KAUSS" dataDxfId="12">
      <calculatedColumnFormula>Table53[[#This Row],[KOPVĒRTĒJUMS]]+Table53[[#This Row],[KOPVĒRTĒJUMS ]]+Table53[[#This Row],[KOPVĒRTĒJUMS   ]]+Table53[[#This Row],[KOPVĒRTĒJUMS  ]]</calculatedColumnFormula>
    </tableColumn>
    <tableColumn id="10" xr3:uid="{2669A2D2-F4BD-004E-9F40-D52A7194E719}" name="KVALIFIKĀCIJA" dataDxfId="11"/>
    <tableColumn id="9" xr3:uid="{B9B287B3-C877-6343-8752-B22F2A439A08}" name="FINĀLS" dataDxfId="10"/>
    <tableColumn id="8" xr3:uid="{3FAAC136-E537-7046-8E4B-3FB75C324AE6}" name="KOPVĒRTĒJUMS" dataDxfId="9">
      <calculatedColumnFormula>SUM(Table53[[#This Row],[KVALIFIKĀCIJA]:[FINĀLS]])</calculatedColumnFormula>
    </tableColumn>
    <tableColumn id="13" xr3:uid="{82B9959C-6945-5340-89E7-1A0FDB56003D}" name="KVALIFIKĀCIJA " dataDxfId="8"/>
    <tableColumn id="12" xr3:uid="{C61130C8-A0F4-6347-8236-BBDC16ECA808}" name="FINĀLS " dataDxfId="7"/>
    <tableColumn id="11" xr3:uid="{2E425E25-AC1C-BD47-A125-61D78D9FDDB5}" name="KOPVĒRTĒJUMS " dataDxfId="6">
      <calculatedColumnFormula>SUM(Table53[[#This Row],[KVALIFIKĀCIJA ]:[FINĀLS ]])</calculatedColumnFormula>
    </tableColumn>
    <tableColumn id="16" xr3:uid="{A9B8E680-3E83-F648-8887-1A119CBE8F43}" name="KVALIFIKĀCIJA  " dataDxfId="5"/>
    <tableColumn id="15" xr3:uid="{4C9E22CA-88F3-324A-8610-854495B32D2C}" name="FINĀLS  " dataDxfId="4"/>
    <tableColumn id="14" xr3:uid="{830587EE-EDB5-5545-95D3-73ECCFB70B2E}" name="KOPVĒRTĒJUMS  " dataDxfId="3">
      <calculatedColumnFormula>Table53[[#This Row],[FINĀLS  ]]+Table53[[#This Row],[KVALIFIKĀCIJA  ]]</calculatedColumnFormula>
    </tableColumn>
    <tableColumn id="5" xr3:uid="{62239D5E-972B-8445-B57E-EA354E3AE7F7}" name="KVALIFIKĀCIJA   " dataDxfId="2"/>
    <tableColumn id="6" xr3:uid="{9C17160B-F621-2A4A-9E12-80F22C30B468}" name="FINĀLS   " dataDxfId="1"/>
    <tableColumn id="7" xr3:uid="{364A2F45-6CD0-B046-B925-6E6FFFD12837}" name="KOPVĒRTĒJUMS   " dataDxfId="0">
      <calculatedColumnFormula>SUM(Table53[[#This Row],[KVALIFIKĀCIJA   ]:[FINĀLS  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A1:D56"/>
  <sheetViews>
    <sheetView workbookViewId="0">
      <selection activeCell="C40" sqref="C40"/>
    </sheetView>
  </sheetViews>
  <sheetFormatPr baseColWidth="10" defaultColWidth="8.83203125" defaultRowHeight="15" x14ac:dyDescent="0.2"/>
  <cols>
    <col min="1" max="1" width="11.1640625" style="1" customWidth="1"/>
    <col min="2" max="2" width="11.6640625" style="3" customWidth="1"/>
    <col min="3" max="3" width="45.33203125" style="1" customWidth="1"/>
    <col min="4" max="4" width="11.1640625" style="3" customWidth="1"/>
    <col min="5" max="5" width="17.5" style="1" customWidth="1"/>
    <col min="6" max="6" width="11.6640625" style="1" customWidth="1"/>
    <col min="7" max="7" width="16.5" style="1" customWidth="1"/>
    <col min="8" max="8" width="24.6640625" style="1" customWidth="1"/>
    <col min="9" max="16384" width="8.83203125" style="1"/>
  </cols>
  <sheetData>
    <row r="1" spans="1:4" ht="5" customHeight="1" x14ac:dyDescent="0.2"/>
    <row r="2" spans="1:4" ht="19" customHeight="1" x14ac:dyDescent="0.2">
      <c r="C2" s="157" t="s">
        <v>62</v>
      </c>
      <c r="D2" s="157"/>
    </row>
    <row r="3" spans="1:4" ht="16" customHeight="1" x14ac:dyDescent="0.2">
      <c r="B3" s="69"/>
      <c r="C3" s="157" t="s">
        <v>117</v>
      </c>
      <c r="D3" s="157"/>
    </row>
    <row r="4" spans="1:4" ht="14" customHeight="1" x14ac:dyDescent="0.2">
      <c r="C4" s="158" t="s">
        <v>20</v>
      </c>
      <c r="D4" s="158"/>
    </row>
    <row r="5" spans="1:4" ht="16" customHeight="1" x14ac:dyDescent="0.2">
      <c r="C5" s="159" t="s">
        <v>57</v>
      </c>
      <c r="D5" s="159"/>
    </row>
    <row r="6" spans="1:4" ht="19" customHeight="1" x14ac:dyDescent="0.2">
      <c r="C6" s="160" t="s">
        <v>58</v>
      </c>
      <c r="D6" s="160"/>
    </row>
    <row r="7" spans="1:4" ht="8" customHeight="1" x14ac:dyDescent="0.2">
      <c r="C7" s="5"/>
    </row>
    <row r="8" spans="1:4" s="4" customFormat="1" ht="23" customHeight="1" x14ac:dyDescent="0.2">
      <c r="A8" s="61" t="s">
        <v>0</v>
      </c>
      <c r="B8" s="61" t="s">
        <v>59</v>
      </c>
      <c r="C8" s="61" t="s">
        <v>60</v>
      </c>
      <c r="D8" s="61" t="s">
        <v>61</v>
      </c>
    </row>
    <row r="9" spans="1:4" x14ac:dyDescent="0.2">
      <c r="A9" s="49">
        <v>1</v>
      </c>
      <c r="B9" s="49" t="s">
        <v>49</v>
      </c>
      <c r="C9" s="12" t="s">
        <v>46</v>
      </c>
      <c r="D9" s="3" t="s">
        <v>34</v>
      </c>
    </row>
    <row r="10" spans="1:4" x14ac:dyDescent="0.2">
      <c r="A10" s="49">
        <v>2</v>
      </c>
      <c r="B10" s="49" t="s">
        <v>23</v>
      </c>
      <c r="C10" s="12" t="s">
        <v>35</v>
      </c>
      <c r="D10" s="67" t="s">
        <v>34</v>
      </c>
    </row>
    <row r="11" spans="1:4" x14ac:dyDescent="0.2">
      <c r="A11" s="49">
        <v>3</v>
      </c>
      <c r="B11" s="49" t="s">
        <v>90</v>
      </c>
      <c r="C11" s="12" t="s">
        <v>89</v>
      </c>
      <c r="D11" s="67" t="s">
        <v>78</v>
      </c>
    </row>
    <row r="12" spans="1:4" x14ac:dyDescent="0.2">
      <c r="A12" s="49">
        <v>4</v>
      </c>
      <c r="B12" s="49" t="s">
        <v>92</v>
      </c>
      <c r="C12" s="12" t="s">
        <v>86</v>
      </c>
      <c r="D12" s="67" t="s">
        <v>81</v>
      </c>
    </row>
    <row r="13" spans="1:4" x14ac:dyDescent="0.2">
      <c r="A13" s="49">
        <v>5</v>
      </c>
      <c r="B13" s="49" t="s">
        <v>48</v>
      </c>
      <c r="C13" s="12" t="s">
        <v>37</v>
      </c>
      <c r="D13" s="67" t="s">
        <v>78</v>
      </c>
    </row>
    <row r="14" spans="1:4" x14ac:dyDescent="0.2">
      <c r="A14" s="49">
        <v>6</v>
      </c>
      <c r="B14" s="49" t="s">
        <v>99</v>
      </c>
      <c r="C14" s="12" t="s">
        <v>87</v>
      </c>
      <c r="D14" s="67" t="s">
        <v>81</v>
      </c>
    </row>
    <row r="15" spans="1:4" x14ac:dyDescent="0.2">
      <c r="A15" s="49">
        <v>7</v>
      </c>
      <c r="B15" s="49" t="s">
        <v>95</v>
      </c>
      <c r="C15" s="12" t="s">
        <v>88</v>
      </c>
      <c r="D15" s="67" t="s">
        <v>81</v>
      </c>
    </row>
    <row r="16" spans="1:4" x14ac:dyDescent="0.2">
      <c r="A16" s="49">
        <v>8</v>
      </c>
      <c r="B16" s="49" t="s">
        <v>51</v>
      </c>
      <c r="C16" s="12" t="s">
        <v>85</v>
      </c>
      <c r="D16" s="67" t="s">
        <v>34</v>
      </c>
    </row>
    <row r="17" spans="1:4" x14ac:dyDescent="0.2">
      <c r="A17" s="49">
        <v>9</v>
      </c>
      <c r="B17" s="49" t="s">
        <v>98</v>
      </c>
      <c r="C17" s="12" t="s">
        <v>97</v>
      </c>
      <c r="D17" s="67" t="s">
        <v>34</v>
      </c>
    </row>
    <row r="18" spans="1:4" x14ac:dyDescent="0.2">
      <c r="A18" s="49">
        <v>10</v>
      </c>
      <c r="B18" s="49" t="s">
        <v>84</v>
      </c>
      <c r="C18" s="12" t="s">
        <v>40</v>
      </c>
      <c r="D18" s="67" t="s">
        <v>78</v>
      </c>
    </row>
    <row r="19" spans="1:4" x14ac:dyDescent="0.2">
      <c r="A19" s="49">
        <v>11</v>
      </c>
      <c r="B19" s="49" t="s">
        <v>30</v>
      </c>
      <c r="C19" s="12" t="s">
        <v>43</v>
      </c>
      <c r="D19" s="67" t="s">
        <v>34</v>
      </c>
    </row>
    <row r="20" spans="1:4" x14ac:dyDescent="0.2">
      <c r="A20" s="49">
        <v>12</v>
      </c>
      <c r="B20" s="49" t="s">
        <v>52</v>
      </c>
      <c r="C20" s="12" t="s">
        <v>94</v>
      </c>
      <c r="D20" s="67" t="s">
        <v>34</v>
      </c>
    </row>
    <row r="21" spans="1:4" x14ac:dyDescent="0.2">
      <c r="A21" s="49">
        <v>13</v>
      </c>
      <c r="B21" s="49" t="s">
        <v>28</v>
      </c>
      <c r="C21" s="12" t="s">
        <v>91</v>
      </c>
      <c r="D21" s="67" t="s">
        <v>34</v>
      </c>
    </row>
    <row r="22" spans="1:4" x14ac:dyDescent="0.2">
      <c r="A22" s="49">
        <v>14</v>
      </c>
      <c r="B22" s="49" t="s">
        <v>27</v>
      </c>
      <c r="C22" s="12" t="s">
        <v>39</v>
      </c>
      <c r="D22" s="67" t="s">
        <v>34</v>
      </c>
    </row>
    <row r="23" spans="1:4" x14ac:dyDescent="0.2">
      <c r="A23" s="49">
        <v>15</v>
      </c>
      <c r="B23" s="49" t="s">
        <v>31</v>
      </c>
      <c r="C23" s="12" t="s">
        <v>45</v>
      </c>
      <c r="D23" s="67" t="s">
        <v>34</v>
      </c>
    </row>
    <row r="24" spans="1:4" x14ac:dyDescent="0.2">
      <c r="A24" s="49">
        <v>16</v>
      </c>
      <c r="B24" s="49" t="s">
        <v>24</v>
      </c>
      <c r="C24" s="12" t="s">
        <v>36</v>
      </c>
      <c r="D24" s="67" t="s">
        <v>34</v>
      </c>
    </row>
    <row r="25" spans="1:4" x14ac:dyDescent="0.2">
      <c r="A25" s="49">
        <v>17</v>
      </c>
      <c r="B25" s="49" t="s">
        <v>22</v>
      </c>
      <c r="C25" s="12" t="s">
        <v>32</v>
      </c>
      <c r="D25" s="67" t="s">
        <v>34</v>
      </c>
    </row>
    <row r="26" spans="1:4" x14ac:dyDescent="0.2">
      <c r="A26" s="49">
        <v>18</v>
      </c>
      <c r="B26" s="49" t="s">
        <v>53</v>
      </c>
      <c r="C26" s="12" t="s">
        <v>79</v>
      </c>
      <c r="D26" s="67" t="s">
        <v>34</v>
      </c>
    </row>
    <row r="27" spans="1:4" x14ac:dyDescent="0.2">
      <c r="A27" s="49">
        <v>19</v>
      </c>
      <c r="B27" s="49" t="s">
        <v>100</v>
      </c>
      <c r="C27" s="12" t="s">
        <v>80</v>
      </c>
      <c r="D27" s="67" t="s">
        <v>81</v>
      </c>
    </row>
    <row r="28" spans="1:4" x14ac:dyDescent="0.2">
      <c r="A28" s="49">
        <v>20</v>
      </c>
      <c r="B28" s="49" t="s">
        <v>93</v>
      </c>
      <c r="C28" s="12" t="s">
        <v>41</v>
      </c>
      <c r="D28" s="67" t="s">
        <v>81</v>
      </c>
    </row>
    <row r="29" spans="1:4" x14ac:dyDescent="0.2">
      <c r="A29" s="49">
        <v>21</v>
      </c>
      <c r="B29" s="49" t="s">
        <v>102</v>
      </c>
      <c r="C29" s="12" t="s">
        <v>101</v>
      </c>
      <c r="D29" s="67" t="s">
        <v>81</v>
      </c>
    </row>
    <row r="30" spans="1:4" x14ac:dyDescent="0.2">
      <c r="A30" s="49">
        <v>22</v>
      </c>
      <c r="B30" s="49" t="s">
        <v>25</v>
      </c>
      <c r="C30" s="12" t="s">
        <v>33</v>
      </c>
      <c r="D30" s="67" t="s">
        <v>78</v>
      </c>
    </row>
    <row r="31" spans="1:4" x14ac:dyDescent="0.2">
      <c r="A31" s="49">
        <v>23</v>
      </c>
      <c r="B31" s="49" t="s">
        <v>54</v>
      </c>
      <c r="C31" s="12" t="s">
        <v>82</v>
      </c>
      <c r="D31" s="67" t="s">
        <v>34</v>
      </c>
    </row>
    <row r="32" spans="1:4" x14ac:dyDescent="0.2">
      <c r="A32" s="49">
        <v>24</v>
      </c>
      <c r="B32" s="49" t="s">
        <v>29</v>
      </c>
      <c r="C32" s="12" t="s">
        <v>42</v>
      </c>
      <c r="D32" s="67" t="s">
        <v>78</v>
      </c>
    </row>
    <row r="33" spans="1:4" x14ac:dyDescent="0.2">
      <c r="A33" s="49">
        <v>25</v>
      </c>
      <c r="B33" s="49" t="s">
        <v>96</v>
      </c>
      <c r="C33" s="12" t="s">
        <v>47</v>
      </c>
      <c r="D33" s="67" t="s">
        <v>78</v>
      </c>
    </row>
    <row r="34" spans="1:4" x14ac:dyDescent="0.2">
      <c r="A34" s="49">
        <v>26</v>
      </c>
      <c r="B34" s="49" t="s">
        <v>83</v>
      </c>
      <c r="C34" s="12" t="s">
        <v>44</v>
      </c>
      <c r="D34" s="67" t="s">
        <v>78</v>
      </c>
    </row>
    <row r="35" spans="1:4" x14ac:dyDescent="0.2">
      <c r="A35" s="49">
        <v>27</v>
      </c>
      <c r="B35" s="49" t="s">
        <v>26</v>
      </c>
      <c r="C35" s="12" t="s">
        <v>38</v>
      </c>
      <c r="D35" s="67" t="s">
        <v>34</v>
      </c>
    </row>
    <row r="36" spans="1:4" ht="7" customHeight="1" x14ac:dyDescent="0.2">
      <c r="A36" s="65"/>
      <c r="B36" s="49"/>
    </row>
    <row r="37" spans="1:4" x14ac:dyDescent="0.2">
      <c r="A37" s="65" t="s">
        <v>116</v>
      </c>
      <c r="B37" s="107"/>
      <c r="C37" s="13"/>
    </row>
    <row r="38" spans="1:4" x14ac:dyDescent="0.2">
      <c r="A38" s="14"/>
    </row>
    <row r="39" spans="1:4" x14ac:dyDescent="0.2">
      <c r="A39" s="2" t="s">
        <v>3</v>
      </c>
      <c r="C39" s="16" t="s">
        <v>1</v>
      </c>
      <c r="D39" s="15"/>
    </row>
    <row r="40" spans="1:4" x14ac:dyDescent="0.2">
      <c r="A40" s="2"/>
      <c r="C40" s="2"/>
    </row>
    <row r="41" spans="1:4" x14ac:dyDescent="0.2">
      <c r="A41" s="2"/>
      <c r="C41" s="2"/>
    </row>
    <row r="42" spans="1:4" x14ac:dyDescent="0.2">
      <c r="A42" s="2" t="s">
        <v>2</v>
      </c>
      <c r="C42" s="17" t="s">
        <v>4</v>
      </c>
      <c r="D42" s="15"/>
    </row>
    <row r="45" spans="1:4" x14ac:dyDescent="0.2">
      <c r="A45" s="64"/>
    </row>
    <row r="50" spans="2:3" ht="17" x14ac:dyDescent="0.2">
      <c r="B50" s="7"/>
      <c r="C50" s="7"/>
    </row>
    <row r="51" spans="2:3" x14ac:dyDescent="0.2">
      <c r="B51" s="1"/>
      <c r="C51" s="6"/>
    </row>
    <row r="52" spans="2:3" x14ac:dyDescent="0.2">
      <c r="B52" s="8"/>
      <c r="C52" s="8"/>
    </row>
    <row r="53" spans="2:3" x14ac:dyDescent="0.2">
      <c r="B53" s="9"/>
      <c r="C53" s="9"/>
    </row>
    <row r="54" spans="2:3" x14ac:dyDescent="0.2">
      <c r="B54" s="1"/>
      <c r="C54" s="6"/>
    </row>
    <row r="55" spans="2:3" ht="16" x14ac:dyDescent="0.2">
      <c r="B55" s="30"/>
      <c r="C55" s="30"/>
    </row>
    <row r="56" spans="2:3" ht="16" x14ac:dyDescent="0.2">
      <c r="B56" s="10"/>
      <c r="C56" s="10"/>
    </row>
  </sheetData>
  <mergeCells count="5">
    <mergeCell ref="C2:D2"/>
    <mergeCell ref="C4:D4"/>
    <mergeCell ref="C5:D5"/>
    <mergeCell ref="C6:D6"/>
    <mergeCell ref="C3:D3"/>
  </mergeCells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38"/>
  <sheetViews>
    <sheetView workbookViewId="0">
      <selection activeCell="AB7" sqref="AB7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9.83203125" style="1" customWidth="1"/>
    <col min="8" max="8" width="7.5" style="1" customWidth="1"/>
    <col min="9" max="12" width="9.5" style="1" customWidth="1"/>
    <col min="13" max="13" width="9.8320312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44" customFormat="1" ht="16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N1" s="45" t="s">
        <v>118</v>
      </c>
      <c r="P1"/>
    </row>
    <row r="2" spans="1:16" s="44" customFormat="1" ht="17" thickBot="1" x14ac:dyDescent="0.25">
      <c r="A2" s="43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N2" s="45" t="s">
        <v>63</v>
      </c>
      <c r="P2"/>
    </row>
    <row r="3" spans="1:16" x14ac:dyDescent="0.2">
      <c r="A3" s="161" t="s">
        <v>59</v>
      </c>
      <c r="B3" s="31" t="s">
        <v>64</v>
      </c>
      <c r="C3" s="164" t="s">
        <v>71</v>
      </c>
      <c r="D3" s="164"/>
      <c r="E3" s="164"/>
      <c r="F3" s="164"/>
      <c r="G3" s="165"/>
      <c r="H3" s="32"/>
      <c r="I3" s="166" t="s">
        <v>72</v>
      </c>
      <c r="J3" s="164"/>
      <c r="K3" s="164"/>
      <c r="L3" s="164"/>
      <c r="M3" s="165"/>
      <c r="N3" s="32"/>
    </row>
    <row r="4" spans="1:16" x14ac:dyDescent="0.2">
      <c r="A4" s="162"/>
      <c r="B4" s="68"/>
      <c r="C4" s="33" t="s">
        <v>8</v>
      </c>
      <c r="D4" s="34" t="s">
        <v>8</v>
      </c>
      <c r="E4" s="167" t="s">
        <v>70</v>
      </c>
      <c r="F4" s="167"/>
      <c r="G4" s="168"/>
      <c r="H4" s="35"/>
      <c r="I4" s="36" t="s">
        <v>8</v>
      </c>
      <c r="J4" s="34" t="s">
        <v>8</v>
      </c>
      <c r="K4" s="167" t="s">
        <v>70</v>
      </c>
      <c r="L4" s="167"/>
      <c r="M4" s="168"/>
      <c r="N4" s="35"/>
    </row>
    <row r="5" spans="1:16" ht="16" thickBot="1" x14ac:dyDescent="0.25">
      <c r="A5" s="163"/>
      <c r="B5" s="37" t="s">
        <v>60</v>
      </c>
      <c r="C5" s="38" t="s">
        <v>65</v>
      </c>
      <c r="D5" s="39" t="s">
        <v>66</v>
      </c>
      <c r="E5" s="71" t="s">
        <v>67</v>
      </c>
      <c r="F5" s="71" t="s">
        <v>68</v>
      </c>
      <c r="G5" s="72" t="s">
        <v>69</v>
      </c>
      <c r="H5" s="40" t="s">
        <v>73</v>
      </c>
      <c r="I5" s="41" t="s">
        <v>5</v>
      </c>
      <c r="J5" s="39" t="s">
        <v>6</v>
      </c>
      <c r="K5" s="71" t="s">
        <v>67</v>
      </c>
      <c r="L5" s="71" t="s">
        <v>68</v>
      </c>
      <c r="M5" s="72" t="s">
        <v>69</v>
      </c>
      <c r="N5" s="40" t="s">
        <v>73</v>
      </c>
    </row>
    <row r="6" spans="1:16" s="11" customFormat="1" ht="17" customHeight="1" x14ac:dyDescent="0.2">
      <c r="A6" s="51" t="s">
        <v>49</v>
      </c>
      <c r="B6" s="52" t="s">
        <v>46</v>
      </c>
      <c r="C6" s="53">
        <v>31</v>
      </c>
      <c r="D6" s="53">
        <v>29</v>
      </c>
      <c r="E6" s="53">
        <v>9</v>
      </c>
      <c r="F6" s="53">
        <v>9</v>
      </c>
      <c r="G6" s="54">
        <v>9</v>
      </c>
      <c r="H6" s="55">
        <v>87</v>
      </c>
      <c r="I6" s="56">
        <v>29</v>
      </c>
      <c r="J6" s="53">
        <v>27</v>
      </c>
      <c r="K6" s="53">
        <v>10</v>
      </c>
      <c r="L6" s="53">
        <v>7</v>
      </c>
      <c r="M6" s="54">
        <v>9</v>
      </c>
      <c r="N6" s="55">
        <v>82</v>
      </c>
      <c r="P6"/>
    </row>
    <row r="7" spans="1:16" s="11" customFormat="1" ht="17" customHeight="1" x14ac:dyDescent="0.2">
      <c r="A7" s="51" t="s">
        <v>23</v>
      </c>
      <c r="B7" s="52" t="s">
        <v>35</v>
      </c>
      <c r="C7" s="57">
        <v>25</v>
      </c>
      <c r="D7" s="57">
        <v>25</v>
      </c>
      <c r="E7" s="57">
        <v>8</v>
      </c>
      <c r="F7" s="57">
        <v>9</v>
      </c>
      <c r="G7" s="58">
        <v>8</v>
      </c>
      <c r="H7" s="55">
        <v>75</v>
      </c>
      <c r="I7" s="59">
        <v>31</v>
      </c>
      <c r="J7" s="57">
        <v>24</v>
      </c>
      <c r="K7" s="57">
        <v>9</v>
      </c>
      <c r="L7" s="57">
        <v>8</v>
      </c>
      <c r="M7" s="58">
        <v>9</v>
      </c>
      <c r="N7" s="55">
        <v>81</v>
      </c>
      <c r="P7"/>
    </row>
    <row r="8" spans="1:16" s="11" customFormat="1" ht="17" customHeight="1" x14ac:dyDescent="0.2">
      <c r="A8" s="51" t="s">
        <v>90</v>
      </c>
      <c r="B8" s="52" t="s">
        <v>89</v>
      </c>
      <c r="C8" s="57">
        <v>0</v>
      </c>
      <c r="D8" s="57">
        <v>0</v>
      </c>
      <c r="E8" s="57">
        <v>0</v>
      </c>
      <c r="F8" s="57">
        <v>0</v>
      </c>
      <c r="G8" s="58">
        <v>0</v>
      </c>
      <c r="H8" s="55">
        <v>0</v>
      </c>
      <c r="I8" s="59">
        <v>0</v>
      </c>
      <c r="J8" s="57">
        <v>0</v>
      </c>
      <c r="K8" s="57">
        <v>0</v>
      </c>
      <c r="L8" s="57">
        <v>0</v>
      </c>
      <c r="M8" s="58">
        <v>0</v>
      </c>
      <c r="N8" s="55">
        <v>0</v>
      </c>
      <c r="P8"/>
    </row>
    <row r="9" spans="1:16" s="11" customFormat="1" ht="17" customHeight="1" x14ac:dyDescent="0.2">
      <c r="A9" s="51" t="s">
        <v>92</v>
      </c>
      <c r="B9" s="52" t="s">
        <v>86</v>
      </c>
      <c r="C9" s="57">
        <v>17</v>
      </c>
      <c r="D9" s="57">
        <v>16</v>
      </c>
      <c r="E9" s="57">
        <v>5</v>
      </c>
      <c r="F9" s="57">
        <v>6</v>
      </c>
      <c r="G9" s="58">
        <v>6</v>
      </c>
      <c r="H9" s="55">
        <v>50</v>
      </c>
      <c r="I9" s="59">
        <v>17</v>
      </c>
      <c r="J9" s="57">
        <v>12</v>
      </c>
      <c r="K9" s="57">
        <v>7</v>
      </c>
      <c r="L9" s="57">
        <v>4</v>
      </c>
      <c r="M9" s="58">
        <v>4</v>
      </c>
      <c r="N9" s="55">
        <v>44</v>
      </c>
      <c r="P9"/>
    </row>
    <row r="10" spans="1:16" s="11" customFormat="1" ht="17" customHeight="1" x14ac:dyDescent="0.2">
      <c r="A10" s="51" t="s">
        <v>48</v>
      </c>
      <c r="B10" s="52" t="s">
        <v>37</v>
      </c>
      <c r="C10" s="57">
        <v>18</v>
      </c>
      <c r="D10" s="57">
        <v>27</v>
      </c>
      <c r="E10" s="57">
        <v>8</v>
      </c>
      <c r="F10" s="57">
        <v>8</v>
      </c>
      <c r="G10" s="58">
        <v>9</v>
      </c>
      <c r="H10" s="55">
        <v>70</v>
      </c>
      <c r="I10" s="57">
        <v>20</v>
      </c>
      <c r="J10" s="57">
        <v>20</v>
      </c>
      <c r="K10" s="57">
        <v>7</v>
      </c>
      <c r="L10" s="57">
        <v>7</v>
      </c>
      <c r="M10" s="58">
        <v>7</v>
      </c>
      <c r="N10" s="55">
        <v>61</v>
      </c>
      <c r="P10"/>
    </row>
    <row r="11" spans="1:16" s="11" customFormat="1" ht="17" customHeight="1" x14ac:dyDescent="0.2">
      <c r="A11" s="51" t="s">
        <v>99</v>
      </c>
      <c r="B11" s="52" t="s">
        <v>87</v>
      </c>
      <c r="C11" s="57">
        <v>0</v>
      </c>
      <c r="D11" s="57">
        <v>0</v>
      </c>
      <c r="E11" s="57">
        <v>0</v>
      </c>
      <c r="F11" s="57">
        <v>0</v>
      </c>
      <c r="G11" s="58">
        <v>0</v>
      </c>
      <c r="H11" s="55">
        <v>0</v>
      </c>
      <c r="I11" s="57">
        <v>0</v>
      </c>
      <c r="J11" s="57">
        <v>0</v>
      </c>
      <c r="K11" s="57">
        <v>0</v>
      </c>
      <c r="L11" s="57">
        <v>0</v>
      </c>
      <c r="M11" s="58">
        <v>0</v>
      </c>
      <c r="N11" s="55">
        <v>0</v>
      </c>
      <c r="P11"/>
    </row>
    <row r="12" spans="1:16" s="11" customFormat="1" ht="17" customHeight="1" x14ac:dyDescent="0.2">
      <c r="A12" s="51" t="s">
        <v>95</v>
      </c>
      <c r="B12" s="52" t="s">
        <v>88</v>
      </c>
      <c r="C12" s="57">
        <v>20</v>
      </c>
      <c r="D12" s="57">
        <v>25</v>
      </c>
      <c r="E12" s="57">
        <v>9</v>
      </c>
      <c r="F12" s="57">
        <v>8</v>
      </c>
      <c r="G12" s="58">
        <v>9</v>
      </c>
      <c r="H12" s="55">
        <v>71</v>
      </c>
      <c r="I12" s="57">
        <v>26</v>
      </c>
      <c r="J12" s="60">
        <v>23</v>
      </c>
      <c r="K12" s="57">
        <v>8</v>
      </c>
      <c r="L12" s="57">
        <v>8</v>
      </c>
      <c r="M12" s="58">
        <v>7</v>
      </c>
      <c r="N12" s="55">
        <v>72</v>
      </c>
      <c r="P12"/>
    </row>
    <row r="13" spans="1:16" s="11" customFormat="1" ht="17" customHeight="1" x14ac:dyDescent="0.2">
      <c r="A13" s="51" t="s">
        <v>51</v>
      </c>
      <c r="B13" s="52" t="s">
        <v>85</v>
      </c>
      <c r="C13" s="57">
        <v>28</v>
      </c>
      <c r="D13" s="57">
        <v>19</v>
      </c>
      <c r="E13" s="57">
        <v>7</v>
      </c>
      <c r="F13" s="57">
        <v>6</v>
      </c>
      <c r="G13" s="58">
        <v>7</v>
      </c>
      <c r="H13" s="55">
        <v>67</v>
      </c>
      <c r="I13" s="57">
        <v>29</v>
      </c>
      <c r="J13" s="60">
        <v>20</v>
      </c>
      <c r="K13" s="57">
        <v>9</v>
      </c>
      <c r="L13" s="57">
        <v>6</v>
      </c>
      <c r="M13" s="58">
        <v>7</v>
      </c>
      <c r="N13" s="55">
        <v>71</v>
      </c>
      <c r="P13"/>
    </row>
    <row r="14" spans="1:16" s="11" customFormat="1" ht="17" customHeight="1" x14ac:dyDescent="0.2">
      <c r="A14" s="51" t="s">
        <v>98</v>
      </c>
      <c r="B14" s="52" t="s">
        <v>97</v>
      </c>
      <c r="C14" s="57">
        <v>0</v>
      </c>
      <c r="D14" s="57">
        <v>0</v>
      </c>
      <c r="E14" s="57">
        <v>0</v>
      </c>
      <c r="F14" s="57">
        <v>0</v>
      </c>
      <c r="G14" s="58">
        <v>0</v>
      </c>
      <c r="H14" s="55">
        <v>0</v>
      </c>
      <c r="I14" s="57">
        <v>0</v>
      </c>
      <c r="J14" s="60">
        <v>0</v>
      </c>
      <c r="K14" s="57">
        <v>0</v>
      </c>
      <c r="L14" s="57">
        <v>0</v>
      </c>
      <c r="M14" s="58">
        <v>0</v>
      </c>
      <c r="N14" s="55">
        <v>0</v>
      </c>
      <c r="P14"/>
    </row>
    <row r="15" spans="1:16" s="11" customFormat="1" ht="17" customHeight="1" x14ac:dyDescent="0.2">
      <c r="A15" s="51" t="s">
        <v>84</v>
      </c>
      <c r="B15" s="52" t="s">
        <v>40</v>
      </c>
      <c r="C15" s="57">
        <v>26</v>
      </c>
      <c r="D15" s="57">
        <v>18</v>
      </c>
      <c r="E15" s="57">
        <v>6</v>
      </c>
      <c r="F15" s="57">
        <v>4</v>
      </c>
      <c r="G15" s="58">
        <v>6</v>
      </c>
      <c r="H15" s="55">
        <v>60</v>
      </c>
      <c r="I15" s="57">
        <v>30</v>
      </c>
      <c r="J15" s="60">
        <v>22</v>
      </c>
      <c r="K15" s="57">
        <v>8</v>
      </c>
      <c r="L15" s="57">
        <v>7</v>
      </c>
      <c r="M15" s="58">
        <v>8</v>
      </c>
      <c r="N15" s="55">
        <v>75</v>
      </c>
      <c r="P15"/>
    </row>
    <row r="16" spans="1:16" s="11" customFormat="1" ht="17" customHeight="1" x14ac:dyDescent="0.2">
      <c r="A16" s="51" t="s">
        <v>30</v>
      </c>
      <c r="B16" s="52" t="s">
        <v>43</v>
      </c>
      <c r="C16" s="57">
        <v>28</v>
      </c>
      <c r="D16" s="57">
        <v>29</v>
      </c>
      <c r="E16" s="57">
        <v>8</v>
      </c>
      <c r="F16" s="57">
        <v>8</v>
      </c>
      <c r="G16" s="58">
        <v>9</v>
      </c>
      <c r="H16" s="55">
        <v>82</v>
      </c>
      <c r="I16" s="57">
        <v>23</v>
      </c>
      <c r="J16" s="60">
        <v>27</v>
      </c>
      <c r="K16" s="57">
        <v>5</v>
      </c>
      <c r="L16" s="57">
        <v>7</v>
      </c>
      <c r="M16" s="58">
        <v>8</v>
      </c>
      <c r="N16" s="55">
        <v>70</v>
      </c>
      <c r="P16"/>
    </row>
    <row r="17" spans="1:16" s="11" customFormat="1" ht="17" customHeight="1" x14ac:dyDescent="0.2">
      <c r="A17" s="51" t="s">
        <v>52</v>
      </c>
      <c r="B17" s="52" t="s">
        <v>94</v>
      </c>
      <c r="C17" s="57">
        <v>21</v>
      </c>
      <c r="D17" s="57">
        <v>18</v>
      </c>
      <c r="E17" s="57">
        <v>5</v>
      </c>
      <c r="F17" s="57">
        <v>5</v>
      </c>
      <c r="G17" s="58">
        <v>6</v>
      </c>
      <c r="H17" s="55">
        <v>55</v>
      </c>
      <c r="I17" s="57">
        <v>22</v>
      </c>
      <c r="J17" s="60">
        <v>22</v>
      </c>
      <c r="K17" s="57">
        <v>5</v>
      </c>
      <c r="L17" s="57">
        <v>8</v>
      </c>
      <c r="M17" s="58">
        <v>6</v>
      </c>
      <c r="N17" s="55">
        <v>63</v>
      </c>
      <c r="P17"/>
    </row>
    <row r="18" spans="1:16" s="11" customFormat="1" ht="17" customHeight="1" x14ac:dyDescent="0.2">
      <c r="A18" s="51" t="s">
        <v>28</v>
      </c>
      <c r="B18" s="52" t="s">
        <v>91</v>
      </c>
      <c r="C18" s="57">
        <v>0</v>
      </c>
      <c r="D18" s="57">
        <v>0</v>
      </c>
      <c r="E18" s="57">
        <v>0</v>
      </c>
      <c r="F18" s="57">
        <v>0</v>
      </c>
      <c r="G18" s="58">
        <v>0</v>
      </c>
      <c r="H18" s="55">
        <v>0</v>
      </c>
      <c r="I18" s="57">
        <v>0</v>
      </c>
      <c r="J18" s="60">
        <v>0</v>
      </c>
      <c r="K18" s="57">
        <v>0</v>
      </c>
      <c r="L18" s="57">
        <v>0</v>
      </c>
      <c r="M18" s="58">
        <v>0</v>
      </c>
      <c r="N18" s="55">
        <v>0</v>
      </c>
      <c r="P18"/>
    </row>
    <row r="19" spans="1:16" s="11" customFormat="1" ht="17" customHeight="1" x14ac:dyDescent="0.2">
      <c r="A19" s="51" t="s">
        <v>27</v>
      </c>
      <c r="B19" s="52" t="s">
        <v>39</v>
      </c>
      <c r="C19" s="57">
        <v>25</v>
      </c>
      <c r="D19" s="57">
        <v>26</v>
      </c>
      <c r="E19" s="57">
        <v>9</v>
      </c>
      <c r="F19" s="57">
        <v>8</v>
      </c>
      <c r="G19" s="58">
        <v>10</v>
      </c>
      <c r="H19" s="55">
        <v>78</v>
      </c>
      <c r="I19" s="57">
        <v>18</v>
      </c>
      <c r="J19" s="60">
        <v>23</v>
      </c>
      <c r="K19" s="57">
        <v>7</v>
      </c>
      <c r="L19" s="57">
        <v>4</v>
      </c>
      <c r="M19" s="58">
        <v>5</v>
      </c>
      <c r="N19" s="55">
        <v>57</v>
      </c>
      <c r="P19"/>
    </row>
    <row r="20" spans="1:16" s="11" customFormat="1" ht="17" customHeight="1" x14ac:dyDescent="0.2">
      <c r="A20" s="51" t="s">
        <v>31</v>
      </c>
      <c r="B20" s="52" t="s">
        <v>45</v>
      </c>
      <c r="C20" s="57">
        <v>0</v>
      </c>
      <c r="D20" s="57">
        <v>0</v>
      </c>
      <c r="E20" s="57">
        <v>0</v>
      </c>
      <c r="F20" s="57">
        <v>0</v>
      </c>
      <c r="G20" s="58">
        <v>0</v>
      </c>
      <c r="H20" s="55">
        <v>0</v>
      </c>
      <c r="I20" s="57">
        <v>20</v>
      </c>
      <c r="J20" s="60">
        <v>19</v>
      </c>
      <c r="K20" s="57">
        <v>6</v>
      </c>
      <c r="L20" s="57">
        <v>7</v>
      </c>
      <c r="M20" s="58">
        <v>6</v>
      </c>
      <c r="N20" s="55">
        <v>58</v>
      </c>
      <c r="P20"/>
    </row>
    <row r="21" spans="1:16" s="11" customFormat="1" ht="17" customHeight="1" x14ac:dyDescent="0.2">
      <c r="A21" s="51" t="s">
        <v>24</v>
      </c>
      <c r="B21" s="52" t="s">
        <v>36</v>
      </c>
      <c r="C21" s="57">
        <v>18</v>
      </c>
      <c r="D21" s="57">
        <v>24</v>
      </c>
      <c r="E21" s="57">
        <v>6</v>
      </c>
      <c r="F21" s="57">
        <v>7</v>
      </c>
      <c r="G21" s="58">
        <v>6</v>
      </c>
      <c r="H21" s="55">
        <v>61</v>
      </c>
      <c r="I21" s="57">
        <v>0</v>
      </c>
      <c r="J21" s="60">
        <v>0</v>
      </c>
      <c r="K21" s="57">
        <v>0</v>
      </c>
      <c r="L21" s="57">
        <v>0</v>
      </c>
      <c r="M21" s="58">
        <v>0</v>
      </c>
      <c r="N21" s="55">
        <v>0</v>
      </c>
      <c r="P21"/>
    </row>
    <row r="22" spans="1:16" s="11" customFormat="1" ht="17" customHeight="1" x14ac:dyDescent="0.2">
      <c r="A22" s="51" t="s">
        <v>22</v>
      </c>
      <c r="B22" s="52" t="s">
        <v>32</v>
      </c>
      <c r="C22" s="57">
        <v>29</v>
      </c>
      <c r="D22" s="57">
        <v>25</v>
      </c>
      <c r="E22" s="57">
        <v>8</v>
      </c>
      <c r="F22" s="57">
        <v>8</v>
      </c>
      <c r="G22" s="58">
        <v>9</v>
      </c>
      <c r="H22" s="55">
        <v>79</v>
      </c>
      <c r="I22" s="57">
        <v>0</v>
      </c>
      <c r="J22" s="60">
        <v>0</v>
      </c>
      <c r="K22" s="57">
        <v>0</v>
      </c>
      <c r="L22" s="57">
        <v>0</v>
      </c>
      <c r="M22" s="58">
        <v>0</v>
      </c>
      <c r="N22" s="55">
        <v>0</v>
      </c>
      <c r="P22"/>
    </row>
    <row r="23" spans="1:16" s="11" customFormat="1" ht="17" customHeight="1" x14ac:dyDescent="0.2">
      <c r="A23" s="51" t="s">
        <v>53</v>
      </c>
      <c r="B23" s="52" t="s">
        <v>79</v>
      </c>
      <c r="C23" s="57">
        <v>0</v>
      </c>
      <c r="D23" s="57">
        <v>0</v>
      </c>
      <c r="E23" s="57">
        <v>0</v>
      </c>
      <c r="F23" s="57">
        <v>0</v>
      </c>
      <c r="G23" s="58">
        <v>0</v>
      </c>
      <c r="H23" s="55">
        <v>0</v>
      </c>
      <c r="I23" s="57">
        <v>0</v>
      </c>
      <c r="J23" s="60">
        <v>0</v>
      </c>
      <c r="K23" s="57">
        <v>0</v>
      </c>
      <c r="L23" s="57">
        <v>0</v>
      </c>
      <c r="M23" s="58">
        <v>0</v>
      </c>
      <c r="N23" s="55">
        <v>0</v>
      </c>
      <c r="P23"/>
    </row>
    <row r="24" spans="1:16" s="11" customFormat="1" ht="17" customHeight="1" x14ac:dyDescent="0.2">
      <c r="A24" s="51" t="s">
        <v>100</v>
      </c>
      <c r="B24" s="52" t="s">
        <v>80</v>
      </c>
      <c r="C24" s="57">
        <v>0</v>
      </c>
      <c r="D24" s="57">
        <v>0</v>
      </c>
      <c r="E24" s="57">
        <v>0</v>
      </c>
      <c r="F24" s="57">
        <v>0</v>
      </c>
      <c r="G24" s="58">
        <v>0</v>
      </c>
      <c r="H24" s="55">
        <v>0</v>
      </c>
      <c r="I24" s="57">
        <v>25</v>
      </c>
      <c r="J24" s="60">
        <v>21</v>
      </c>
      <c r="K24" s="57">
        <v>9</v>
      </c>
      <c r="L24" s="57">
        <v>4</v>
      </c>
      <c r="M24" s="58">
        <v>7</v>
      </c>
      <c r="N24" s="55">
        <v>66</v>
      </c>
      <c r="P24"/>
    </row>
    <row r="25" spans="1:16" s="11" customFormat="1" ht="17" customHeight="1" x14ac:dyDescent="0.2">
      <c r="A25" s="51" t="s">
        <v>93</v>
      </c>
      <c r="B25" s="52" t="s">
        <v>41</v>
      </c>
      <c r="C25" s="57">
        <v>24</v>
      </c>
      <c r="D25" s="57">
        <v>26</v>
      </c>
      <c r="E25" s="57">
        <v>8</v>
      </c>
      <c r="F25" s="57">
        <v>7</v>
      </c>
      <c r="G25" s="58">
        <v>9</v>
      </c>
      <c r="H25" s="55">
        <v>74</v>
      </c>
      <c r="I25" s="57">
        <v>12</v>
      </c>
      <c r="J25" s="60">
        <v>19</v>
      </c>
      <c r="K25" s="57">
        <v>4</v>
      </c>
      <c r="L25" s="57">
        <v>7</v>
      </c>
      <c r="M25" s="58">
        <v>4</v>
      </c>
      <c r="N25" s="55">
        <v>46</v>
      </c>
      <c r="P25"/>
    </row>
    <row r="26" spans="1:16" s="11" customFormat="1" ht="17" customHeight="1" x14ac:dyDescent="0.2">
      <c r="A26" s="51" t="s">
        <v>102</v>
      </c>
      <c r="B26" s="52" t="s">
        <v>101</v>
      </c>
      <c r="C26" s="57">
        <v>0</v>
      </c>
      <c r="D26" s="57">
        <v>0</v>
      </c>
      <c r="E26" s="57">
        <v>0</v>
      </c>
      <c r="F26" s="57">
        <v>0</v>
      </c>
      <c r="G26" s="58">
        <v>0</v>
      </c>
      <c r="H26" s="55">
        <v>0</v>
      </c>
      <c r="I26" s="57">
        <v>21</v>
      </c>
      <c r="J26" s="60">
        <v>24</v>
      </c>
      <c r="K26" s="57">
        <v>5</v>
      </c>
      <c r="L26" s="57">
        <v>7</v>
      </c>
      <c r="M26" s="58">
        <v>7</v>
      </c>
      <c r="N26" s="55">
        <v>64</v>
      </c>
      <c r="P26"/>
    </row>
    <row r="27" spans="1:16" s="11" customFormat="1" ht="17" customHeight="1" x14ac:dyDescent="0.2">
      <c r="A27" s="51" t="s">
        <v>25</v>
      </c>
      <c r="B27" s="52" t="s">
        <v>33</v>
      </c>
      <c r="C27" s="57">
        <v>18</v>
      </c>
      <c r="D27" s="57">
        <v>16</v>
      </c>
      <c r="E27" s="57">
        <v>4</v>
      </c>
      <c r="F27" s="57">
        <v>6</v>
      </c>
      <c r="G27" s="58">
        <v>5</v>
      </c>
      <c r="H27" s="55">
        <v>49</v>
      </c>
      <c r="I27" s="57">
        <v>17</v>
      </c>
      <c r="J27" s="60">
        <v>18</v>
      </c>
      <c r="K27" s="57">
        <v>5</v>
      </c>
      <c r="L27" s="57">
        <v>6</v>
      </c>
      <c r="M27" s="58">
        <v>6</v>
      </c>
      <c r="N27" s="55">
        <v>52</v>
      </c>
      <c r="P27"/>
    </row>
    <row r="28" spans="1:16" s="11" customFormat="1" ht="17" customHeight="1" x14ac:dyDescent="0.2">
      <c r="A28" s="51" t="s">
        <v>54</v>
      </c>
      <c r="B28" s="52" t="s">
        <v>82</v>
      </c>
      <c r="C28" s="57">
        <v>22</v>
      </c>
      <c r="D28" s="57">
        <v>15</v>
      </c>
      <c r="E28" s="57">
        <v>7</v>
      </c>
      <c r="F28" s="57">
        <v>7</v>
      </c>
      <c r="G28" s="58">
        <v>8</v>
      </c>
      <c r="H28" s="55">
        <v>59</v>
      </c>
      <c r="I28" s="57">
        <v>15</v>
      </c>
      <c r="J28" s="60">
        <v>15</v>
      </c>
      <c r="K28" s="57">
        <v>4</v>
      </c>
      <c r="L28" s="57">
        <v>6</v>
      </c>
      <c r="M28" s="58">
        <v>7</v>
      </c>
      <c r="N28" s="55">
        <v>47</v>
      </c>
      <c r="P28"/>
    </row>
    <row r="29" spans="1:16" s="11" customFormat="1" ht="17" customHeight="1" x14ac:dyDescent="0.2">
      <c r="A29" s="51" t="s">
        <v>29</v>
      </c>
      <c r="B29" s="52" t="s">
        <v>42</v>
      </c>
      <c r="C29" s="57">
        <v>22</v>
      </c>
      <c r="D29" s="57">
        <v>20</v>
      </c>
      <c r="E29" s="57">
        <v>9</v>
      </c>
      <c r="F29" s="57">
        <v>7</v>
      </c>
      <c r="G29" s="58">
        <v>8</v>
      </c>
      <c r="H29" s="55">
        <v>66</v>
      </c>
      <c r="I29" s="57">
        <v>25</v>
      </c>
      <c r="J29" s="60">
        <v>20</v>
      </c>
      <c r="K29" s="57">
        <v>8</v>
      </c>
      <c r="L29" s="57">
        <v>8</v>
      </c>
      <c r="M29" s="58">
        <v>8</v>
      </c>
      <c r="N29" s="55">
        <v>69</v>
      </c>
      <c r="P29"/>
    </row>
    <row r="30" spans="1:16" s="11" customFormat="1" ht="17" customHeight="1" x14ac:dyDescent="0.2">
      <c r="A30" s="51" t="s">
        <v>96</v>
      </c>
      <c r="B30" s="52" t="s">
        <v>47</v>
      </c>
      <c r="C30" s="57">
        <v>17</v>
      </c>
      <c r="D30" s="57">
        <v>22</v>
      </c>
      <c r="E30" s="57">
        <v>10</v>
      </c>
      <c r="F30" s="57">
        <v>5</v>
      </c>
      <c r="G30" s="58">
        <v>7</v>
      </c>
      <c r="H30" s="55">
        <v>61</v>
      </c>
      <c r="I30" s="57">
        <v>0</v>
      </c>
      <c r="J30" s="60">
        <v>0</v>
      </c>
      <c r="K30" s="57">
        <v>0</v>
      </c>
      <c r="L30" s="57">
        <v>0</v>
      </c>
      <c r="M30" s="58">
        <v>0</v>
      </c>
      <c r="N30" s="55">
        <v>0</v>
      </c>
      <c r="P30"/>
    </row>
    <row r="31" spans="1:16" s="11" customFormat="1" ht="17" customHeight="1" x14ac:dyDescent="0.2">
      <c r="A31" s="51" t="s">
        <v>83</v>
      </c>
      <c r="B31" s="52" t="s">
        <v>44</v>
      </c>
      <c r="C31" s="57">
        <v>17</v>
      </c>
      <c r="D31" s="57">
        <v>26</v>
      </c>
      <c r="E31" s="57">
        <v>10</v>
      </c>
      <c r="F31" s="57">
        <v>7</v>
      </c>
      <c r="G31" s="58">
        <v>7</v>
      </c>
      <c r="H31" s="55">
        <v>67</v>
      </c>
      <c r="I31" s="57">
        <v>0</v>
      </c>
      <c r="J31" s="60">
        <v>0</v>
      </c>
      <c r="K31" s="57">
        <v>0</v>
      </c>
      <c r="L31" s="57">
        <v>0</v>
      </c>
      <c r="M31" s="58">
        <v>0</v>
      </c>
      <c r="N31" s="55">
        <v>0</v>
      </c>
      <c r="P31"/>
    </row>
    <row r="32" spans="1:16" s="11" customFormat="1" ht="17" customHeight="1" x14ac:dyDescent="0.2">
      <c r="A32" s="51" t="s">
        <v>26</v>
      </c>
      <c r="B32" s="52" t="s">
        <v>38</v>
      </c>
      <c r="C32" s="57">
        <v>29</v>
      </c>
      <c r="D32" s="57">
        <v>25</v>
      </c>
      <c r="E32" s="57">
        <v>8</v>
      </c>
      <c r="F32" s="57">
        <v>8</v>
      </c>
      <c r="G32" s="58">
        <v>8</v>
      </c>
      <c r="H32" s="55">
        <v>78</v>
      </c>
      <c r="I32" s="57">
        <v>32</v>
      </c>
      <c r="J32" s="60">
        <v>21</v>
      </c>
      <c r="K32" s="57">
        <v>9</v>
      </c>
      <c r="L32" s="57">
        <v>7</v>
      </c>
      <c r="M32" s="58">
        <v>9</v>
      </c>
      <c r="N32" s="55">
        <v>78</v>
      </c>
      <c r="P32"/>
    </row>
    <row r="38" spans="2:6" x14ac:dyDescent="0.2">
      <c r="B38" s="42"/>
      <c r="F38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58"/>
  <sheetViews>
    <sheetView topLeftCell="A10" workbookViewId="0">
      <selection activeCell="D44" sqref="D4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D2" s="99" t="s">
        <v>62</v>
      </c>
      <c r="F2" s="108"/>
      <c r="G2" s="108"/>
    </row>
    <row r="3" spans="2:7" ht="21" customHeight="1" x14ac:dyDescent="0.2">
      <c r="C3" s="69"/>
      <c r="D3" s="99" t="s">
        <v>117</v>
      </c>
      <c r="F3" s="108"/>
      <c r="G3" s="108"/>
    </row>
    <row r="4" spans="2:7" ht="8" customHeight="1" x14ac:dyDescent="0.2">
      <c r="D4" s="100"/>
      <c r="F4" s="15"/>
      <c r="G4" s="15"/>
    </row>
    <row r="5" spans="2:7" ht="15" customHeight="1" x14ac:dyDescent="0.2">
      <c r="D5" s="100" t="s">
        <v>20</v>
      </c>
      <c r="F5" s="15"/>
      <c r="G5" s="15"/>
    </row>
    <row r="6" spans="2:7" x14ac:dyDescent="0.2">
      <c r="D6" s="101" t="s">
        <v>75</v>
      </c>
      <c r="F6" s="109"/>
      <c r="G6" s="109"/>
    </row>
    <row r="7" spans="2:7" ht="6" customHeight="1" x14ac:dyDescent="0.2">
      <c r="D7" s="103"/>
      <c r="F7" s="110"/>
      <c r="G7" s="110"/>
    </row>
    <row r="8" spans="2:7" ht="16" x14ac:dyDescent="0.2">
      <c r="D8" s="102" t="s">
        <v>74</v>
      </c>
      <c r="F8" s="30"/>
      <c r="G8" s="30"/>
    </row>
    <row r="9" spans="2:7" ht="8" customHeight="1" x14ac:dyDescent="0.2">
      <c r="D9" s="5"/>
      <c r="E9" s="5"/>
    </row>
    <row r="10" spans="2:7" s="4" customFormat="1" ht="31" customHeight="1" x14ac:dyDescent="0.2">
      <c r="B10" s="61" t="s">
        <v>0</v>
      </c>
      <c r="C10" s="61" t="s">
        <v>59</v>
      </c>
      <c r="D10" s="61" t="s">
        <v>60</v>
      </c>
      <c r="E10" s="61" t="s">
        <v>76</v>
      </c>
      <c r="F10" s="61" t="s">
        <v>77</v>
      </c>
      <c r="G10" s="61" t="s">
        <v>18</v>
      </c>
    </row>
    <row r="11" spans="2:7" x14ac:dyDescent="0.2">
      <c r="B11" s="49">
        <v>1</v>
      </c>
      <c r="C11" s="49" t="s">
        <v>49</v>
      </c>
      <c r="D11" s="12" t="s">
        <v>46</v>
      </c>
      <c r="E11" s="19">
        <v>87</v>
      </c>
      <c r="F11" s="20">
        <v>82</v>
      </c>
      <c r="G11" s="62">
        <v>87</v>
      </c>
    </row>
    <row r="12" spans="2:7" x14ac:dyDescent="0.2">
      <c r="B12" s="49">
        <v>2</v>
      </c>
      <c r="C12" s="49" t="s">
        <v>30</v>
      </c>
      <c r="D12" s="12" t="s">
        <v>43</v>
      </c>
      <c r="E12" s="19">
        <v>82</v>
      </c>
      <c r="F12" s="20">
        <v>70</v>
      </c>
      <c r="G12" s="66">
        <v>82</v>
      </c>
    </row>
    <row r="13" spans="2:7" x14ac:dyDescent="0.2">
      <c r="B13" s="49">
        <v>3</v>
      </c>
      <c r="C13" s="49" t="s">
        <v>23</v>
      </c>
      <c r="D13" s="12" t="s">
        <v>35</v>
      </c>
      <c r="E13" s="19">
        <v>75</v>
      </c>
      <c r="F13" s="20">
        <v>81</v>
      </c>
      <c r="G13" s="66">
        <v>81</v>
      </c>
    </row>
    <row r="14" spans="2:7" x14ac:dyDescent="0.2">
      <c r="B14" s="49">
        <v>4</v>
      </c>
      <c r="C14" s="49" t="s">
        <v>22</v>
      </c>
      <c r="D14" s="12" t="s">
        <v>32</v>
      </c>
      <c r="E14" s="19">
        <v>79</v>
      </c>
      <c r="F14" s="20">
        <v>0</v>
      </c>
      <c r="G14" s="66">
        <v>79</v>
      </c>
    </row>
    <row r="15" spans="2:7" x14ac:dyDescent="0.2">
      <c r="B15" s="49">
        <v>5</v>
      </c>
      <c r="C15" s="49" t="s">
        <v>26</v>
      </c>
      <c r="D15" s="12" t="s">
        <v>38</v>
      </c>
      <c r="E15" s="19">
        <v>78</v>
      </c>
      <c r="F15" s="20">
        <v>78</v>
      </c>
      <c r="G15" s="66">
        <v>78</v>
      </c>
    </row>
    <row r="16" spans="2:7" x14ac:dyDescent="0.2">
      <c r="B16" s="49">
        <v>6</v>
      </c>
      <c r="C16" s="49" t="s">
        <v>27</v>
      </c>
      <c r="D16" s="12" t="s">
        <v>39</v>
      </c>
      <c r="E16" s="19">
        <v>78</v>
      </c>
      <c r="F16" s="20">
        <v>57</v>
      </c>
      <c r="G16" s="66">
        <v>78</v>
      </c>
    </row>
    <row r="17" spans="2:7" x14ac:dyDescent="0.2">
      <c r="B17" s="49">
        <v>7</v>
      </c>
      <c r="C17" s="49" t="s">
        <v>84</v>
      </c>
      <c r="D17" s="12" t="s">
        <v>40</v>
      </c>
      <c r="E17" s="19">
        <v>60</v>
      </c>
      <c r="F17" s="20">
        <v>75</v>
      </c>
      <c r="G17" s="66">
        <v>75</v>
      </c>
    </row>
    <row r="18" spans="2:7" x14ac:dyDescent="0.2">
      <c r="B18" s="49">
        <v>8</v>
      </c>
      <c r="C18" s="49" t="s">
        <v>93</v>
      </c>
      <c r="D18" s="12" t="s">
        <v>41</v>
      </c>
      <c r="E18" s="19">
        <v>74</v>
      </c>
      <c r="F18" s="20">
        <v>46</v>
      </c>
      <c r="G18" s="66">
        <v>74</v>
      </c>
    </row>
    <row r="19" spans="2:7" x14ac:dyDescent="0.2">
      <c r="B19" s="49">
        <v>9</v>
      </c>
      <c r="C19" s="49" t="s">
        <v>95</v>
      </c>
      <c r="D19" s="12" t="s">
        <v>88</v>
      </c>
      <c r="E19" s="19">
        <v>71</v>
      </c>
      <c r="F19" s="20">
        <v>72</v>
      </c>
      <c r="G19" s="66">
        <v>72</v>
      </c>
    </row>
    <row r="20" spans="2:7" x14ac:dyDescent="0.2">
      <c r="B20" s="49">
        <v>10</v>
      </c>
      <c r="C20" s="49" t="s">
        <v>51</v>
      </c>
      <c r="D20" s="12" t="s">
        <v>85</v>
      </c>
      <c r="E20" s="19">
        <v>67</v>
      </c>
      <c r="F20" s="20">
        <v>71</v>
      </c>
      <c r="G20" s="66">
        <v>71</v>
      </c>
    </row>
    <row r="21" spans="2:7" x14ac:dyDescent="0.2">
      <c r="B21" s="49">
        <v>11</v>
      </c>
      <c r="C21" s="49" t="s">
        <v>48</v>
      </c>
      <c r="D21" s="12" t="s">
        <v>37</v>
      </c>
      <c r="E21" s="19">
        <v>70</v>
      </c>
      <c r="F21" s="20">
        <v>61</v>
      </c>
      <c r="G21" s="66">
        <v>70</v>
      </c>
    </row>
    <row r="22" spans="2:7" x14ac:dyDescent="0.2">
      <c r="B22" s="49">
        <v>12</v>
      </c>
      <c r="C22" s="49" t="s">
        <v>29</v>
      </c>
      <c r="D22" s="12" t="s">
        <v>42</v>
      </c>
      <c r="E22" s="19">
        <v>66</v>
      </c>
      <c r="F22" s="20">
        <v>69</v>
      </c>
      <c r="G22" s="66">
        <v>69</v>
      </c>
    </row>
    <row r="23" spans="2:7" x14ac:dyDescent="0.2">
      <c r="B23" s="49">
        <v>13</v>
      </c>
      <c r="C23" s="49" t="s">
        <v>83</v>
      </c>
      <c r="D23" s="12" t="s">
        <v>44</v>
      </c>
      <c r="E23" s="19">
        <v>67</v>
      </c>
      <c r="F23" s="20">
        <v>0</v>
      </c>
      <c r="G23" s="66">
        <v>67</v>
      </c>
    </row>
    <row r="24" spans="2:7" x14ac:dyDescent="0.2">
      <c r="B24" s="49">
        <v>14</v>
      </c>
      <c r="C24" s="49" t="s">
        <v>100</v>
      </c>
      <c r="D24" s="12" t="s">
        <v>80</v>
      </c>
      <c r="E24" s="19">
        <v>0</v>
      </c>
      <c r="F24" s="20">
        <v>66</v>
      </c>
      <c r="G24" s="66">
        <v>66</v>
      </c>
    </row>
    <row r="25" spans="2:7" x14ac:dyDescent="0.2">
      <c r="B25" s="49">
        <v>15</v>
      </c>
      <c r="C25" s="49" t="s">
        <v>102</v>
      </c>
      <c r="D25" s="12" t="s">
        <v>101</v>
      </c>
      <c r="E25" s="19">
        <v>0</v>
      </c>
      <c r="F25" s="20">
        <v>64</v>
      </c>
      <c r="G25" s="66">
        <v>64</v>
      </c>
    </row>
    <row r="26" spans="2:7" x14ac:dyDescent="0.2">
      <c r="B26" s="49">
        <v>16</v>
      </c>
      <c r="C26" s="49" t="s">
        <v>52</v>
      </c>
      <c r="D26" s="12" t="s">
        <v>94</v>
      </c>
      <c r="E26" s="19">
        <v>55</v>
      </c>
      <c r="F26" s="20">
        <v>63</v>
      </c>
      <c r="G26" s="66">
        <v>63</v>
      </c>
    </row>
    <row r="27" spans="2:7" x14ac:dyDescent="0.2">
      <c r="B27" s="49">
        <v>17</v>
      </c>
      <c r="C27" s="49" t="s">
        <v>24</v>
      </c>
      <c r="D27" s="12" t="s">
        <v>36</v>
      </c>
      <c r="E27" s="19">
        <v>61</v>
      </c>
      <c r="F27" s="20">
        <v>0</v>
      </c>
      <c r="G27" s="66">
        <v>61</v>
      </c>
    </row>
    <row r="28" spans="2:7" x14ac:dyDescent="0.2">
      <c r="B28" s="49">
        <v>18</v>
      </c>
      <c r="C28" s="49" t="s">
        <v>96</v>
      </c>
      <c r="D28" s="12" t="s">
        <v>47</v>
      </c>
      <c r="E28" s="19">
        <v>61</v>
      </c>
      <c r="F28" s="20">
        <v>0</v>
      </c>
      <c r="G28" s="66">
        <v>61</v>
      </c>
    </row>
    <row r="29" spans="2:7" x14ac:dyDescent="0.2">
      <c r="B29" s="49">
        <v>19</v>
      </c>
      <c r="C29" s="49" t="s">
        <v>54</v>
      </c>
      <c r="D29" s="12" t="s">
        <v>82</v>
      </c>
      <c r="E29" s="19">
        <v>59</v>
      </c>
      <c r="F29" s="20">
        <v>47</v>
      </c>
      <c r="G29" s="66">
        <v>59</v>
      </c>
    </row>
    <row r="30" spans="2:7" x14ac:dyDescent="0.2">
      <c r="B30" s="49">
        <v>20</v>
      </c>
      <c r="C30" s="49" t="s">
        <v>31</v>
      </c>
      <c r="D30" s="12" t="s">
        <v>45</v>
      </c>
      <c r="E30" s="19">
        <v>0</v>
      </c>
      <c r="F30" s="20">
        <v>58</v>
      </c>
      <c r="G30" s="66">
        <v>58</v>
      </c>
    </row>
    <row r="31" spans="2:7" x14ac:dyDescent="0.2">
      <c r="B31" s="49">
        <v>21</v>
      </c>
      <c r="C31" s="49" t="s">
        <v>25</v>
      </c>
      <c r="D31" s="12" t="s">
        <v>33</v>
      </c>
      <c r="E31" s="19">
        <v>49</v>
      </c>
      <c r="F31" s="20">
        <v>52</v>
      </c>
      <c r="G31" s="66">
        <v>52</v>
      </c>
    </row>
    <row r="32" spans="2:7" ht="16" thickBot="1" x14ac:dyDescent="0.25">
      <c r="B32" s="120">
        <v>22</v>
      </c>
      <c r="C32" s="120" t="s">
        <v>92</v>
      </c>
      <c r="D32" s="116" t="s">
        <v>86</v>
      </c>
      <c r="E32" s="117">
        <v>50</v>
      </c>
      <c r="F32" s="118">
        <v>44</v>
      </c>
      <c r="G32" s="119">
        <v>50</v>
      </c>
    </row>
    <row r="33" spans="2:7" x14ac:dyDescent="0.2">
      <c r="B33" s="49">
        <v>23</v>
      </c>
      <c r="C33" s="49" t="s">
        <v>90</v>
      </c>
      <c r="D33" s="12" t="s">
        <v>89</v>
      </c>
      <c r="E33" s="19">
        <v>0</v>
      </c>
      <c r="F33" s="20">
        <v>0</v>
      </c>
      <c r="G33" s="66">
        <v>0</v>
      </c>
    </row>
    <row r="34" spans="2:7" x14ac:dyDescent="0.2">
      <c r="B34" s="49">
        <v>24</v>
      </c>
      <c r="C34" s="49" t="s">
        <v>99</v>
      </c>
      <c r="D34" s="12" t="s">
        <v>87</v>
      </c>
      <c r="E34" s="19">
        <v>0</v>
      </c>
      <c r="F34" s="20">
        <v>0</v>
      </c>
      <c r="G34" s="66">
        <v>0</v>
      </c>
    </row>
    <row r="35" spans="2:7" x14ac:dyDescent="0.2">
      <c r="B35" s="49">
        <v>25</v>
      </c>
      <c r="C35" s="49" t="s">
        <v>98</v>
      </c>
      <c r="D35" s="12" t="s">
        <v>97</v>
      </c>
      <c r="E35" s="19">
        <v>0</v>
      </c>
      <c r="F35" s="20">
        <v>0</v>
      </c>
      <c r="G35" s="66">
        <v>0</v>
      </c>
    </row>
    <row r="36" spans="2:7" x14ac:dyDescent="0.2">
      <c r="B36" s="49">
        <v>26</v>
      </c>
      <c r="C36" s="49" t="s">
        <v>28</v>
      </c>
      <c r="D36" s="12" t="s">
        <v>91</v>
      </c>
      <c r="E36" s="19">
        <v>0</v>
      </c>
      <c r="F36" s="20">
        <v>0</v>
      </c>
      <c r="G36" s="66">
        <v>0</v>
      </c>
    </row>
    <row r="37" spans="2:7" x14ac:dyDescent="0.2">
      <c r="B37" s="113">
        <v>27</v>
      </c>
      <c r="C37" s="113" t="s">
        <v>53</v>
      </c>
      <c r="D37" s="12" t="s">
        <v>79</v>
      </c>
      <c r="E37" s="19">
        <v>0</v>
      </c>
      <c r="F37" s="20">
        <v>0</v>
      </c>
      <c r="G37" s="66">
        <v>0</v>
      </c>
    </row>
    <row r="38" spans="2:7" ht="9" customHeight="1" x14ac:dyDescent="0.2">
      <c r="B38" s="65"/>
      <c r="C38" s="49"/>
    </row>
    <row r="39" spans="2:7" x14ac:dyDescent="0.2">
      <c r="B39" s="65" t="s">
        <v>120</v>
      </c>
      <c r="C39" s="107"/>
      <c r="D39" s="13"/>
    </row>
    <row r="40" spans="2:7" x14ac:dyDescent="0.2">
      <c r="B40" s="14"/>
    </row>
    <row r="41" spans="2:7" x14ac:dyDescent="0.2">
      <c r="B41" s="2" t="s">
        <v>3</v>
      </c>
      <c r="E41" s="1"/>
      <c r="F41" s="16" t="s">
        <v>1</v>
      </c>
    </row>
    <row r="42" spans="2:7" x14ac:dyDescent="0.2">
      <c r="B42" s="2"/>
      <c r="D42" s="2"/>
      <c r="E42" s="1"/>
      <c r="F42" s="3"/>
    </row>
    <row r="43" spans="2:7" x14ac:dyDescent="0.2">
      <c r="B43" s="2"/>
      <c r="D43" s="2"/>
      <c r="E43" s="1"/>
      <c r="F43" s="3"/>
    </row>
    <row r="44" spans="2:7" x14ac:dyDescent="0.2">
      <c r="B44" s="2" t="s">
        <v>2</v>
      </c>
      <c r="E44" s="1"/>
      <c r="F44" s="17" t="s">
        <v>4</v>
      </c>
    </row>
    <row r="52" spans="3:4" ht="17" x14ac:dyDescent="0.2">
      <c r="C52" s="7"/>
      <c r="D52" s="7"/>
    </row>
    <row r="53" spans="3:4" x14ac:dyDescent="0.2">
      <c r="C53" s="1"/>
      <c r="D53" s="6"/>
    </row>
    <row r="54" spans="3:4" x14ac:dyDescent="0.2">
      <c r="C54" s="8"/>
      <c r="D54" s="8"/>
    </row>
    <row r="55" spans="3:4" x14ac:dyDescent="0.2">
      <c r="C55" s="9"/>
      <c r="D55" s="9"/>
    </row>
    <row r="56" spans="3:4" x14ac:dyDescent="0.2">
      <c r="C56" s="1"/>
      <c r="D56" s="6"/>
    </row>
    <row r="57" spans="3:4" ht="16" x14ac:dyDescent="0.2">
      <c r="C57" s="30"/>
      <c r="D57" s="30"/>
    </row>
    <row r="58" spans="3:4" ht="16" x14ac:dyDescent="0.2">
      <c r="C58" s="10"/>
      <c r="D58" s="10"/>
    </row>
  </sheetData>
  <pageMargins left="0.25" right="0.25" top="0.75" bottom="0.75" header="0.3" footer="0.3"/>
  <pageSetup paperSize="9" orientation="portrait" horizontalDpi="0" verticalDpi="0" copies="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DCFA-082D-CA4A-8CFD-62E02205D478}">
  <sheetPr>
    <pageSetUpPr fitToPage="1"/>
  </sheetPr>
  <dimension ref="A2:AA37"/>
  <sheetViews>
    <sheetView topLeftCell="A2" workbookViewId="0">
      <selection activeCell="I19" sqref="I19"/>
    </sheetView>
  </sheetViews>
  <sheetFormatPr baseColWidth="10" defaultColWidth="11" defaultRowHeight="15" x14ac:dyDescent="0.2"/>
  <cols>
    <col min="1" max="1" width="3.83203125" style="47" customWidth="1"/>
    <col min="2" max="2" width="4.1640625" style="47" customWidth="1"/>
    <col min="3" max="3" width="17" style="148" customWidth="1"/>
    <col min="4" max="5" width="4.1640625" style="46" customWidth="1"/>
    <col min="6" max="6" width="16.5" style="148" bestFit="1" customWidth="1"/>
    <col min="7" max="8" width="4.1640625" style="46" customWidth="1"/>
    <col min="9" max="9" width="16.33203125" style="148" bestFit="1" customWidth="1"/>
    <col min="10" max="11" width="4.1640625" style="46" customWidth="1"/>
    <col min="12" max="12" width="16" style="148" bestFit="1" customWidth="1"/>
    <col min="13" max="14" width="4.1640625" style="46" customWidth="1"/>
    <col min="15" max="15" width="15" style="148" customWidth="1"/>
    <col min="16" max="17" width="4.1640625" style="46" customWidth="1"/>
    <col min="18" max="18" width="14.5" style="148" bestFit="1" customWidth="1"/>
    <col min="19" max="20" width="4.1640625" style="46" customWidth="1"/>
    <col min="21" max="21" width="16.5" style="148" bestFit="1" customWidth="1"/>
    <col min="22" max="23" width="4.1640625" style="46" customWidth="1"/>
    <col min="24" max="24" width="16.5" style="148" bestFit="1" customWidth="1"/>
    <col min="25" max="25" width="3.83203125" style="47" customWidth="1"/>
    <col min="26" max="26" width="4.1640625" style="47" customWidth="1"/>
    <col min="27" max="27" width="19" style="148" bestFit="1" customWidth="1"/>
    <col min="28" max="16384" width="11" style="47"/>
  </cols>
  <sheetData>
    <row r="2" spans="1:27" s="48" customFormat="1" ht="21" customHeight="1" x14ac:dyDescent="0.2">
      <c r="A2" s="170" t="s">
        <v>119</v>
      </c>
      <c r="B2" s="170"/>
      <c r="C2" s="170"/>
      <c r="D2" s="170" t="s">
        <v>9</v>
      </c>
      <c r="E2" s="170"/>
      <c r="F2" s="170"/>
      <c r="G2" s="170" t="s">
        <v>10</v>
      </c>
      <c r="H2" s="170"/>
      <c r="I2" s="170"/>
      <c r="J2" s="170" t="s">
        <v>11</v>
      </c>
      <c r="K2" s="170"/>
      <c r="L2" s="170"/>
      <c r="M2" s="29"/>
      <c r="N2" s="29"/>
      <c r="O2" s="151"/>
      <c r="P2" s="170" t="s">
        <v>11</v>
      </c>
      <c r="Q2" s="170"/>
      <c r="R2" s="170"/>
      <c r="S2" s="170" t="s">
        <v>10</v>
      </c>
      <c r="T2" s="170"/>
      <c r="U2" s="170"/>
      <c r="V2" s="170" t="s">
        <v>9</v>
      </c>
      <c r="W2" s="170"/>
      <c r="X2" s="170"/>
      <c r="Y2" s="104"/>
      <c r="Z2" s="104"/>
      <c r="AA2" s="151" t="s">
        <v>119</v>
      </c>
    </row>
    <row r="3" spans="1:27" s="21" customFormat="1" ht="10" customHeight="1" x14ac:dyDescent="0.2">
      <c r="C3" s="143"/>
      <c r="D3" s="106"/>
      <c r="E3" s="106"/>
      <c r="F3" s="149"/>
      <c r="G3" s="106"/>
      <c r="H3" s="106"/>
      <c r="I3" s="149"/>
      <c r="J3" s="106"/>
      <c r="K3" s="106"/>
      <c r="L3" s="149"/>
      <c r="M3" s="50"/>
      <c r="N3" s="50"/>
      <c r="O3" s="149"/>
      <c r="P3" s="106"/>
      <c r="Q3" s="106"/>
      <c r="R3" s="149"/>
      <c r="S3" s="106"/>
      <c r="T3" s="106"/>
      <c r="U3" s="149"/>
      <c r="V3" s="106"/>
      <c r="W3" s="106"/>
      <c r="X3" s="149"/>
      <c r="AA3" s="143"/>
    </row>
    <row r="4" spans="1:27" s="21" customFormat="1" ht="23" customHeight="1" x14ac:dyDescent="0.2">
      <c r="A4" s="22">
        <v>1</v>
      </c>
      <c r="B4" s="63" t="s">
        <v>49</v>
      </c>
      <c r="C4" s="144" t="s">
        <v>46</v>
      </c>
      <c r="D4" s="106"/>
      <c r="E4" s="106"/>
      <c r="F4" s="149"/>
      <c r="G4" s="106"/>
      <c r="H4" s="106"/>
      <c r="I4" s="149"/>
      <c r="J4" s="106"/>
      <c r="K4" s="171" t="s">
        <v>62</v>
      </c>
      <c r="L4" s="171"/>
      <c r="M4" s="171"/>
      <c r="N4" s="171"/>
      <c r="O4" s="171"/>
      <c r="P4" s="171"/>
      <c r="Q4" s="171"/>
      <c r="R4" s="171"/>
      <c r="S4" s="106"/>
      <c r="T4" s="106"/>
      <c r="U4" s="149"/>
      <c r="V4" s="106"/>
      <c r="W4" s="106"/>
      <c r="X4" s="149"/>
      <c r="Y4" s="22">
        <v>2</v>
      </c>
      <c r="Z4" s="63" t="s">
        <v>30</v>
      </c>
      <c r="AA4" s="144" t="s">
        <v>43</v>
      </c>
    </row>
    <row r="5" spans="1:27" s="21" customFormat="1" ht="23" customHeight="1" x14ac:dyDescent="0.2">
      <c r="A5" s="111"/>
      <c r="B5" s="112"/>
      <c r="C5" s="145"/>
      <c r="D5" s="105"/>
      <c r="E5" s="105"/>
      <c r="F5" s="143"/>
      <c r="G5" s="106"/>
      <c r="H5" s="106"/>
      <c r="I5" s="149"/>
      <c r="J5" s="106"/>
      <c r="K5" s="171" t="s">
        <v>117</v>
      </c>
      <c r="L5" s="171"/>
      <c r="M5" s="171"/>
      <c r="N5" s="171"/>
      <c r="O5" s="171"/>
      <c r="P5" s="171"/>
      <c r="Q5" s="171"/>
      <c r="R5" s="171"/>
      <c r="S5" s="106"/>
      <c r="T5" s="106"/>
      <c r="U5" s="149"/>
      <c r="V5" s="106"/>
      <c r="W5" s="106"/>
      <c r="X5" s="149"/>
      <c r="Y5" s="111"/>
      <c r="Z5" s="112"/>
      <c r="AA5" s="145"/>
    </row>
    <row r="6" spans="1:27" s="21" customFormat="1" ht="23" customHeight="1" x14ac:dyDescent="0.2">
      <c r="A6" s="25"/>
      <c r="B6" s="26"/>
      <c r="C6" s="143"/>
      <c r="D6" s="22">
        <v>1</v>
      </c>
      <c r="E6" s="63" t="s">
        <v>49</v>
      </c>
      <c r="F6" s="144" t="s">
        <v>46</v>
      </c>
      <c r="G6" s="105"/>
      <c r="H6" s="105"/>
      <c r="I6" s="143"/>
      <c r="J6" s="105"/>
      <c r="K6" s="172" t="s">
        <v>20</v>
      </c>
      <c r="L6" s="172"/>
      <c r="M6" s="172"/>
      <c r="N6" s="172"/>
      <c r="O6" s="172"/>
      <c r="P6" s="172"/>
      <c r="Q6" s="172"/>
      <c r="R6" s="172"/>
      <c r="S6" s="105"/>
      <c r="T6" s="105"/>
      <c r="U6" s="143"/>
      <c r="V6" s="22">
        <v>2</v>
      </c>
      <c r="W6" s="63" t="s">
        <v>30</v>
      </c>
      <c r="X6" s="144" t="s">
        <v>43</v>
      </c>
      <c r="Y6" s="25"/>
      <c r="Z6" s="26"/>
      <c r="AA6" s="143"/>
    </row>
    <row r="7" spans="1:27" s="21" customFormat="1" ht="23" customHeight="1" x14ac:dyDescent="0.2">
      <c r="A7" s="25"/>
      <c r="B7" s="26"/>
      <c r="C7" s="143"/>
      <c r="D7" s="22">
        <v>16</v>
      </c>
      <c r="E7" s="63" t="s">
        <v>52</v>
      </c>
      <c r="F7" s="144" t="s">
        <v>94</v>
      </c>
      <c r="G7" s="105"/>
      <c r="H7" s="105"/>
      <c r="I7" s="143"/>
      <c r="J7" s="105"/>
      <c r="K7" s="172" t="s">
        <v>57</v>
      </c>
      <c r="L7" s="172"/>
      <c r="M7" s="172"/>
      <c r="N7" s="172"/>
      <c r="O7" s="172"/>
      <c r="P7" s="172"/>
      <c r="Q7" s="172"/>
      <c r="R7" s="172"/>
      <c r="S7" s="105"/>
      <c r="T7" s="105"/>
      <c r="U7" s="143"/>
      <c r="V7" s="22">
        <v>15</v>
      </c>
      <c r="W7" s="63" t="s">
        <v>102</v>
      </c>
      <c r="X7" s="144" t="s">
        <v>101</v>
      </c>
      <c r="Y7" s="25"/>
      <c r="Z7" s="26"/>
      <c r="AA7" s="143"/>
    </row>
    <row r="8" spans="1:27" s="21" customFormat="1" ht="23" customHeight="1" x14ac:dyDescent="0.2">
      <c r="A8" s="22">
        <v>16</v>
      </c>
      <c r="B8" s="63" t="s">
        <v>52</v>
      </c>
      <c r="C8" s="144" t="s">
        <v>94</v>
      </c>
      <c r="D8" s="105"/>
      <c r="E8" s="105"/>
      <c r="F8" s="150"/>
      <c r="G8" s="105"/>
      <c r="H8" s="105"/>
      <c r="I8" s="143"/>
      <c r="J8" s="105"/>
      <c r="K8" s="105"/>
      <c r="L8" s="143"/>
      <c r="M8" s="105"/>
      <c r="N8" s="105"/>
      <c r="O8" s="143"/>
      <c r="P8" s="105"/>
      <c r="Q8" s="105"/>
      <c r="R8" s="143"/>
      <c r="S8" s="105"/>
      <c r="T8" s="105"/>
      <c r="U8" s="143"/>
      <c r="V8" s="27"/>
      <c r="X8" s="143"/>
      <c r="Y8" s="22">
        <v>15</v>
      </c>
      <c r="Z8" s="63" t="s">
        <v>102</v>
      </c>
      <c r="AA8" s="144" t="s">
        <v>101</v>
      </c>
    </row>
    <row r="9" spans="1:27" s="21" customFormat="1" ht="23" customHeight="1" x14ac:dyDescent="0.2">
      <c r="A9" s="22">
        <v>17</v>
      </c>
      <c r="B9" s="63" t="s">
        <v>24</v>
      </c>
      <c r="C9" s="144" t="s">
        <v>36</v>
      </c>
      <c r="D9" s="105"/>
      <c r="E9" s="105"/>
      <c r="F9" s="143"/>
      <c r="G9" s="23"/>
      <c r="H9" s="105"/>
      <c r="I9" s="143"/>
      <c r="J9" s="105"/>
      <c r="K9" s="105"/>
      <c r="L9" s="143"/>
      <c r="M9" s="105"/>
      <c r="N9" s="105"/>
      <c r="O9" s="143"/>
      <c r="P9" s="105"/>
      <c r="Q9" s="105"/>
      <c r="R9" s="143"/>
      <c r="S9" s="105"/>
      <c r="T9" s="105"/>
      <c r="U9" s="143"/>
      <c r="V9" s="24"/>
      <c r="W9" s="105"/>
      <c r="X9" s="143"/>
      <c r="Y9" s="22">
        <v>18</v>
      </c>
      <c r="Z9" s="63" t="s">
        <v>96</v>
      </c>
      <c r="AA9" s="144" t="s">
        <v>47</v>
      </c>
    </row>
    <row r="10" spans="1:27" s="21" customFormat="1" ht="23" customHeight="1" x14ac:dyDescent="0.2">
      <c r="C10" s="143"/>
      <c r="D10" s="105"/>
      <c r="F10" s="131"/>
      <c r="G10" s="22">
        <v>1</v>
      </c>
      <c r="H10" s="63" t="s">
        <v>49</v>
      </c>
      <c r="I10" s="144" t="s">
        <v>46</v>
      </c>
      <c r="J10" s="105"/>
      <c r="K10" s="105"/>
      <c r="L10" s="143"/>
      <c r="M10" s="25"/>
      <c r="N10" s="25"/>
      <c r="O10" s="131"/>
      <c r="P10" s="105"/>
      <c r="Q10" s="105"/>
      <c r="R10" s="143"/>
      <c r="S10" s="22">
        <v>7</v>
      </c>
      <c r="T10" s="63" t="s">
        <v>84</v>
      </c>
      <c r="U10" s="144" t="s">
        <v>40</v>
      </c>
      <c r="V10" s="105"/>
      <c r="W10" s="105"/>
      <c r="X10" s="143"/>
      <c r="AA10" s="143"/>
    </row>
    <row r="11" spans="1:27" s="21" customFormat="1" ht="23" customHeight="1" x14ac:dyDescent="0.2">
      <c r="A11" s="22">
        <v>8</v>
      </c>
      <c r="B11" s="63" t="s">
        <v>93</v>
      </c>
      <c r="C11" s="144" t="s">
        <v>41</v>
      </c>
      <c r="D11" s="105"/>
      <c r="E11" s="105"/>
      <c r="F11" s="143"/>
      <c r="G11" s="22">
        <v>9</v>
      </c>
      <c r="H11" s="63" t="s">
        <v>95</v>
      </c>
      <c r="I11" s="144" t="s">
        <v>88</v>
      </c>
      <c r="J11" s="105"/>
      <c r="K11" s="105"/>
      <c r="L11" s="143"/>
      <c r="M11" s="25"/>
      <c r="N11" s="25"/>
      <c r="O11" s="131"/>
      <c r="P11" s="105"/>
      <c r="Q11" s="105"/>
      <c r="R11" s="143"/>
      <c r="S11" s="22">
        <v>15</v>
      </c>
      <c r="T11" s="63" t="s">
        <v>102</v>
      </c>
      <c r="U11" s="144" t="s">
        <v>101</v>
      </c>
      <c r="V11" s="105"/>
      <c r="W11" s="105"/>
      <c r="X11" s="143"/>
      <c r="Y11" s="22">
        <v>7</v>
      </c>
      <c r="Z11" s="63" t="s">
        <v>84</v>
      </c>
      <c r="AA11" s="144" t="s">
        <v>40</v>
      </c>
    </row>
    <row r="12" spans="1:27" s="21" customFormat="1" ht="23" customHeight="1" x14ac:dyDescent="0.2">
      <c r="A12" s="111"/>
      <c r="B12" s="112"/>
      <c r="C12" s="145"/>
      <c r="D12" s="105"/>
      <c r="E12" s="105"/>
      <c r="F12" s="143"/>
      <c r="G12" s="24"/>
      <c r="H12" s="25"/>
      <c r="I12" s="131"/>
      <c r="J12" s="24"/>
      <c r="K12" s="105"/>
      <c r="L12" s="143"/>
      <c r="M12" s="173" t="s">
        <v>12</v>
      </c>
      <c r="N12" s="173"/>
      <c r="O12" s="173"/>
      <c r="P12" s="105"/>
      <c r="Q12" s="105"/>
      <c r="R12" s="143"/>
      <c r="S12" s="27"/>
      <c r="T12" s="105"/>
      <c r="U12" s="143"/>
      <c r="V12" s="24"/>
      <c r="W12" s="105"/>
      <c r="X12" s="143"/>
      <c r="Y12" s="111"/>
      <c r="Z12" s="112"/>
      <c r="AA12" s="145"/>
    </row>
    <row r="13" spans="1:27" s="21" customFormat="1" ht="23" customHeight="1" x14ac:dyDescent="0.2">
      <c r="A13" s="106"/>
      <c r="C13" s="143"/>
      <c r="D13" s="22">
        <v>8</v>
      </c>
      <c r="E13" s="63" t="s">
        <v>93</v>
      </c>
      <c r="F13" s="144" t="s">
        <v>41</v>
      </c>
      <c r="G13" s="105"/>
      <c r="H13" s="105"/>
      <c r="I13" s="143"/>
      <c r="J13" s="24"/>
      <c r="K13" s="105"/>
      <c r="L13" s="143"/>
      <c r="M13" s="22">
        <v>1</v>
      </c>
      <c r="N13" s="63" t="s">
        <v>49</v>
      </c>
      <c r="O13" s="144" t="s">
        <v>46</v>
      </c>
      <c r="P13" s="105"/>
      <c r="Q13" s="105"/>
      <c r="R13" s="143"/>
      <c r="S13" s="24"/>
      <c r="T13" s="105"/>
      <c r="U13" s="143"/>
      <c r="V13" s="22">
        <v>7</v>
      </c>
      <c r="W13" s="63" t="s">
        <v>84</v>
      </c>
      <c r="X13" s="144" t="s">
        <v>40</v>
      </c>
      <c r="AA13" s="143"/>
    </row>
    <row r="14" spans="1:27" s="21" customFormat="1" ht="23" customHeight="1" x14ac:dyDescent="0.2">
      <c r="C14" s="143"/>
      <c r="D14" s="22">
        <v>9</v>
      </c>
      <c r="E14" s="63" t="s">
        <v>95</v>
      </c>
      <c r="F14" s="144" t="s">
        <v>88</v>
      </c>
      <c r="G14" s="105"/>
      <c r="H14" s="105"/>
      <c r="I14" s="143"/>
      <c r="J14" s="24"/>
      <c r="K14" s="105"/>
      <c r="L14" s="143"/>
      <c r="M14" s="22">
        <v>6</v>
      </c>
      <c r="N14" s="63" t="s">
        <v>27</v>
      </c>
      <c r="O14" s="144" t="s">
        <v>39</v>
      </c>
      <c r="P14" s="105"/>
      <c r="Q14" s="105"/>
      <c r="R14" s="143"/>
      <c r="S14" s="24"/>
      <c r="T14" s="105"/>
      <c r="U14" s="143"/>
      <c r="V14" s="22">
        <v>10</v>
      </c>
      <c r="W14" s="63" t="s">
        <v>51</v>
      </c>
      <c r="X14" s="144" t="s">
        <v>85</v>
      </c>
      <c r="AA14" s="143"/>
    </row>
    <row r="15" spans="1:27" s="21" customFormat="1" ht="23" customHeight="1" x14ac:dyDescent="0.2">
      <c r="A15" s="22">
        <v>9</v>
      </c>
      <c r="B15" s="63" t="s">
        <v>95</v>
      </c>
      <c r="C15" s="144" t="s">
        <v>88</v>
      </c>
      <c r="D15" s="105"/>
      <c r="E15" s="105"/>
      <c r="F15" s="143"/>
      <c r="G15" s="105"/>
      <c r="H15" s="105"/>
      <c r="I15" s="143"/>
      <c r="J15" s="24"/>
      <c r="K15" s="105"/>
      <c r="L15" s="143"/>
      <c r="M15" s="24"/>
      <c r="N15" s="105"/>
      <c r="O15" s="143"/>
      <c r="P15" s="23"/>
      <c r="Q15" s="105"/>
      <c r="R15" s="143"/>
      <c r="S15" s="24"/>
      <c r="T15" s="105"/>
      <c r="U15" s="143"/>
      <c r="V15" s="105"/>
      <c r="W15" s="105"/>
      <c r="X15" s="143"/>
      <c r="Y15" s="22">
        <v>10</v>
      </c>
      <c r="Z15" s="63" t="s">
        <v>51</v>
      </c>
      <c r="AA15" s="144" t="s">
        <v>85</v>
      </c>
    </row>
    <row r="16" spans="1:27" s="21" customFormat="1" ht="23" customHeight="1" x14ac:dyDescent="0.2">
      <c r="A16" s="111"/>
      <c r="B16" s="112"/>
      <c r="C16" s="145"/>
      <c r="D16" s="105"/>
      <c r="E16" s="105"/>
      <c r="F16" s="143"/>
      <c r="G16" s="25"/>
      <c r="H16" s="25"/>
      <c r="I16" s="131"/>
      <c r="J16" s="22">
        <v>1</v>
      </c>
      <c r="K16" s="63" t="s">
        <v>49</v>
      </c>
      <c r="L16" s="144" t="s">
        <v>46</v>
      </c>
      <c r="M16" s="105"/>
      <c r="N16" s="105"/>
      <c r="O16" s="143"/>
      <c r="P16" s="22">
        <v>6</v>
      </c>
      <c r="Q16" s="63" t="s">
        <v>27</v>
      </c>
      <c r="R16" s="144" t="s">
        <v>39</v>
      </c>
      <c r="S16" s="105"/>
      <c r="T16" s="105"/>
      <c r="U16" s="143"/>
      <c r="V16" s="105"/>
      <c r="W16" s="105"/>
      <c r="X16" s="143"/>
      <c r="Y16" s="111"/>
      <c r="Z16" s="112"/>
      <c r="AA16" s="145"/>
    </row>
    <row r="17" spans="1:27" s="21" customFormat="1" ht="23" customHeight="1" x14ac:dyDescent="0.2">
      <c r="C17" s="131"/>
      <c r="D17" s="105"/>
      <c r="E17" s="105"/>
      <c r="F17" s="143"/>
      <c r="G17" s="25"/>
      <c r="H17" s="25"/>
      <c r="I17" s="131"/>
      <c r="J17" s="22">
        <v>5</v>
      </c>
      <c r="K17" s="63" t="s">
        <v>26</v>
      </c>
      <c r="L17" s="144" t="s">
        <v>38</v>
      </c>
      <c r="M17" s="105"/>
      <c r="N17" s="105"/>
      <c r="O17" s="143"/>
      <c r="P17" s="22">
        <v>7</v>
      </c>
      <c r="Q17" s="63" t="s">
        <v>84</v>
      </c>
      <c r="R17" s="144" t="s">
        <v>40</v>
      </c>
      <c r="S17" s="105"/>
      <c r="T17" s="105"/>
      <c r="U17" s="143"/>
      <c r="V17" s="105"/>
      <c r="W17" s="105"/>
      <c r="X17" s="143"/>
      <c r="AA17" s="131"/>
    </row>
    <row r="18" spans="1:27" s="21" customFormat="1" ht="23" customHeight="1" x14ac:dyDescent="0.2">
      <c r="A18" s="22">
        <v>4</v>
      </c>
      <c r="B18" s="63" t="s">
        <v>22</v>
      </c>
      <c r="C18" s="144" t="s">
        <v>32</v>
      </c>
      <c r="D18" s="105"/>
      <c r="E18" s="105"/>
      <c r="F18" s="143"/>
      <c r="G18" s="25"/>
      <c r="H18" s="25"/>
      <c r="I18" s="131"/>
      <c r="J18" s="24"/>
      <c r="K18" s="25"/>
      <c r="L18" s="131"/>
      <c r="M18" s="105"/>
      <c r="N18" s="105"/>
      <c r="O18" s="143"/>
      <c r="P18" s="25"/>
      <c r="Q18" s="25"/>
      <c r="R18" s="150"/>
      <c r="S18" s="105"/>
      <c r="T18" s="105"/>
      <c r="U18" s="143"/>
      <c r="V18" s="105"/>
      <c r="W18" s="105"/>
      <c r="X18" s="143"/>
      <c r="Y18" s="22">
        <v>3</v>
      </c>
      <c r="Z18" s="63" t="s">
        <v>23</v>
      </c>
      <c r="AA18" s="144" t="s">
        <v>35</v>
      </c>
    </row>
    <row r="19" spans="1:27" s="21" customFormat="1" ht="23" customHeight="1" x14ac:dyDescent="0.2">
      <c r="A19" s="111"/>
      <c r="B19" s="112"/>
      <c r="C19" s="145"/>
      <c r="D19" s="105"/>
      <c r="E19" s="105"/>
      <c r="F19" s="143"/>
      <c r="G19" s="105"/>
      <c r="H19" s="105"/>
      <c r="I19" s="143"/>
      <c r="J19" s="24"/>
      <c r="K19" s="105"/>
      <c r="L19" s="143"/>
      <c r="M19" s="25"/>
      <c r="N19" s="25"/>
      <c r="O19" s="131"/>
      <c r="P19" s="105"/>
      <c r="Q19" s="105"/>
      <c r="R19" s="143"/>
      <c r="S19" s="24"/>
      <c r="T19" s="105"/>
      <c r="U19" s="143"/>
      <c r="V19" s="105"/>
      <c r="W19" s="105"/>
      <c r="X19" s="143"/>
      <c r="Y19" s="111"/>
      <c r="Z19" s="112"/>
      <c r="AA19" s="145"/>
    </row>
    <row r="20" spans="1:27" s="21" customFormat="1" ht="23" customHeight="1" x14ac:dyDescent="0.2">
      <c r="A20" s="25"/>
      <c r="B20" s="26"/>
      <c r="C20" s="143"/>
      <c r="D20" s="22">
        <v>4</v>
      </c>
      <c r="E20" s="63" t="s">
        <v>22</v>
      </c>
      <c r="F20" s="144" t="s">
        <v>32</v>
      </c>
      <c r="G20" s="105"/>
      <c r="H20" s="105"/>
      <c r="I20" s="143"/>
      <c r="J20" s="24"/>
      <c r="K20" s="105"/>
      <c r="L20" s="143"/>
      <c r="M20" s="169" t="s">
        <v>13</v>
      </c>
      <c r="N20" s="169"/>
      <c r="O20" s="169"/>
      <c r="P20" s="105"/>
      <c r="Q20" s="105"/>
      <c r="R20" s="143"/>
      <c r="S20" s="24"/>
      <c r="T20" s="105"/>
      <c r="U20" s="143"/>
      <c r="V20" s="22">
        <v>3</v>
      </c>
      <c r="W20" s="63" t="s">
        <v>23</v>
      </c>
      <c r="X20" s="144" t="s">
        <v>35</v>
      </c>
      <c r="Y20" s="25"/>
      <c r="Z20" s="26"/>
      <c r="AA20" s="143"/>
    </row>
    <row r="21" spans="1:27" s="21" customFormat="1" ht="23" customHeight="1" x14ac:dyDescent="0.2">
      <c r="C21" s="146"/>
      <c r="D21" s="22">
        <v>20</v>
      </c>
      <c r="E21" s="63" t="s">
        <v>31</v>
      </c>
      <c r="F21" s="144" t="s">
        <v>45</v>
      </c>
      <c r="G21" s="105"/>
      <c r="H21" s="105"/>
      <c r="I21" s="143"/>
      <c r="J21" s="24"/>
      <c r="K21" s="105"/>
      <c r="L21" s="143"/>
      <c r="M21" s="22">
        <v>5</v>
      </c>
      <c r="N21" s="63" t="s">
        <v>26</v>
      </c>
      <c r="O21" s="144" t="s">
        <v>38</v>
      </c>
      <c r="P21" s="105"/>
      <c r="Q21" s="105"/>
      <c r="R21" s="143"/>
      <c r="S21" s="24"/>
      <c r="T21" s="105"/>
      <c r="U21" s="143"/>
      <c r="V21" s="22">
        <v>19</v>
      </c>
      <c r="W21" s="63" t="s">
        <v>54</v>
      </c>
      <c r="X21" s="144" t="s">
        <v>82</v>
      </c>
      <c r="Y21" s="26"/>
      <c r="AA21" s="131"/>
    </row>
    <row r="22" spans="1:27" s="21" customFormat="1" ht="23" customHeight="1" x14ac:dyDescent="0.2">
      <c r="A22" s="22">
        <v>13</v>
      </c>
      <c r="B22" s="63" t="s">
        <v>83</v>
      </c>
      <c r="C22" s="144" t="s">
        <v>44</v>
      </c>
      <c r="D22" s="105"/>
      <c r="E22" s="105"/>
      <c r="F22" s="143"/>
      <c r="G22" s="24"/>
      <c r="H22" s="105"/>
      <c r="I22" s="143"/>
      <c r="J22" s="24"/>
      <c r="K22" s="105"/>
      <c r="L22" s="143"/>
      <c r="M22" s="22">
        <v>7</v>
      </c>
      <c r="N22" s="63" t="s">
        <v>84</v>
      </c>
      <c r="O22" s="144" t="s">
        <v>40</v>
      </c>
      <c r="P22" s="105"/>
      <c r="Q22" s="105"/>
      <c r="R22" s="143"/>
      <c r="S22" s="23"/>
      <c r="T22" s="105"/>
      <c r="U22" s="143"/>
      <c r="V22" s="24"/>
      <c r="W22" s="105"/>
      <c r="X22" s="143"/>
      <c r="Y22" s="22">
        <v>14</v>
      </c>
      <c r="Z22" s="63" t="s">
        <v>100</v>
      </c>
      <c r="AA22" s="144" t="s">
        <v>80</v>
      </c>
    </row>
    <row r="23" spans="1:27" s="21" customFormat="1" ht="23" customHeight="1" x14ac:dyDescent="0.2">
      <c r="A23" s="22">
        <v>20</v>
      </c>
      <c r="B23" s="63" t="s">
        <v>31</v>
      </c>
      <c r="C23" s="144" t="s">
        <v>45</v>
      </c>
      <c r="D23" s="105"/>
      <c r="E23" s="105"/>
      <c r="F23" s="143"/>
      <c r="G23" s="22">
        <v>5</v>
      </c>
      <c r="H23" s="63" t="s">
        <v>26</v>
      </c>
      <c r="I23" s="144" t="s">
        <v>38</v>
      </c>
      <c r="J23" s="105"/>
      <c r="K23" s="105"/>
      <c r="L23" s="143"/>
      <c r="M23" s="105"/>
      <c r="N23" s="105"/>
      <c r="O23" s="143"/>
      <c r="P23" s="105"/>
      <c r="Q23" s="105"/>
      <c r="R23" s="143"/>
      <c r="S23" s="22">
        <v>6</v>
      </c>
      <c r="T23" s="63" t="s">
        <v>27</v>
      </c>
      <c r="U23" s="144" t="s">
        <v>39</v>
      </c>
      <c r="V23" s="105"/>
      <c r="W23" s="105"/>
      <c r="X23" s="143"/>
      <c r="Y23" s="22">
        <v>19</v>
      </c>
      <c r="Z23" s="63" t="s">
        <v>54</v>
      </c>
      <c r="AA23" s="144" t="s">
        <v>82</v>
      </c>
    </row>
    <row r="24" spans="1:27" s="21" customFormat="1" ht="23" customHeight="1" x14ac:dyDescent="0.2">
      <c r="C24" s="143"/>
      <c r="D24" s="105"/>
      <c r="E24" s="105"/>
      <c r="F24" s="143"/>
      <c r="G24" s="22">
        <v>20</v>
      </c>
      <c r="H24" s="63" t="s">
        <v>31</v>
      </c>
      <c r="I24" s="144" t="s">
        <v>45</v>
      </c>
      <c r="J24" s="105"/>
      <c r="K24" s="105"/>
      <c r="L24" s="143"/>
      <c r="M24" s="22" t="s">
        <v>14</v>
      </c>
      <c r="N24" s="22" t="s">
        <v>27</v>
      </c>
      <c r="O24" s="152" t="s">
        <v>39</v>
      </c>
      <c r="P24" s="105"/>
      <c r="Q24" s="105"/>
      <c r="R24" s="143"/>
      <c r="S24" s="22">
        <v>19</v>
      </c>
      <c r="T24" s="63" t="s">
        <v>54</v>
      </c>
      <c r="U24" s="144" t="s">
        <v>82</v>
      </c>
      <c r="V24" s="105"/>
      <c r="W24" s="105"/>
      <c r="X24" s="143"/>
      <c r="AA24" s="143"/>
    </row>
    <row r="25" spans="1:27" s="21" customFormat="1" ht="23" customHeight="1" x14ac:dyDescent="0.2">
      <c r="A25" s="22">
        <v>5</v>
      </c>
      <c r="B25" s="63" t="s">
        <v>26</v>
      </c>
      <c r="C25" s="144" t="s">
        <v>38</v>
      </c>
      <c r="D25" s="105"/>
      <c r="E25" s="105"/>
      <c r="F25" s="143"/>
      <c r="G25" s="24"/>
      <c r="H25" s="25"/>
      <c r="I25" s="131"/>
      <c r="J25" s="105"/>
      <c r="K25" s="105"/>
      <c r="L25" s="143"/>
      <c r="M25" s="22" t="s">
        <v>15</v>
      </c>
      <c r="N25" s="22" t="s">
        <v>49</v>
      </c>
      <c r="O25" s="152" t="s">
        <v>46</v>
      </c>
      <c r="P25" s="105"/>
      <c r="Q25" s="105"/>
      <c r="R25" s="143"/>
      <c r="S25" s="25"/>
      <c r="T25" s="25"/>
      <c r="U25" s="131"/>
      <c r="V25" s="24"/>
      <c r="W25" s="105"/>
      <c r="X25" s="143"/>
      <c r="Y25" s="22">
        <v>6</v>
      </c>
      <c r="Z25" s="63" t="s">
        <v>27</v>
      </c>
      <c r="AA25" s="144" t="s">
        <v>39</v>
      </c>
    </row>
    <row r="26" spans="1:27" s="21" customFormat="1" ht="23" customHeight="1" x14ac:dyDescent="0.2">
      <c r="A26" s="111"/>
      <c r="B26" s="112"/>
      <c r="C26" s="145"/>
      <c r="D26" s="105"/>
      <c r="E26" s="105"/>
      <c r="F26" s="143"/>
      <c r="G26" s="24"/>
      <c r="H26" s="105"/>
      <c r="I26" s="143"/>
      <c r="J26" s="105"/>
      <c r="K26" s="105"/>
      <c r="L26" s="143"/>
      <c r="M26" s="22" t="s">
        <v>16</v>
      </c>
      <c r="N26" s="22" t="s">
        <v>84</v>
      </c>
      <c r="O26" s="152" t="s">
        <v>40</v>
      </c>
      <c r="P26" s="105"/>
      <c r="Q26" s="105"/>
      <c r="R26" s="143"/>
      <c r="S26" s="105"/>
      <c r="T26" s="105"/>
      <c r="U26" s="143"/>
      <c r="V26" s="24"/>
      <c r="W26" s="105"/>
      <c r="X26" s="143"/>
      <c r="Y26" s="111"/>
      <c r="Z26" s="112"/>
      <c r="AA26" s="145"/>
    </row>
    <row r="27" spans="1:27" s="21" customFormat="1" ht="23" customHeight="1" x14ac:dyDescent="0.2">
      <c r="A27" s="25"/>
      <c r="B27" s="26"/>
      <c r="C27" s="143"/>
      <c r="D27" s="22">
        <v>5</v>
      </c>
      <c r="E27" s="63" t="s">
        <v>26</v>
      </c>
      <c r="F27" s="144" t="s">
        <v>38</v>
      </c>
      <c r="G27" s="105"/>
      <c r="H27" s="105"/>
      <c r="I27" s="143"/>
      <c r="J27" s="105"/>
      <c r="K27" s="105"/>
      <c r="L27" s="143"/>
      <c r="M27" s="22" t="s">
        <v>17</v>
      </c>
      <c r="N27" s="22" t="s">
        <v>26</v>
      </c>
      <c r="O27" s="152" t="s">
        <v>38</v>
      </c>
      <c r="P27" s="105"/>
      <c r="Q27" s="105"/>
      <c r="R27" s="143"/>
      <c r="S27" s="105"/>
      <c r="T27" s="105"/>
      <c r="U27" s="143"/>
      <c r="V27" s="22">
        <v>6</v>
      </c>
      <c r="W27" s="63" t="s">
        <v>27</v>
      </c>
      <c r="X27" s="144" t="s">
        <v>39</v>
      </c>
      <c r="Y27" s="25"/>
      <c r="Z27" s="26"/>
      <c r="AA27" s="143"/>
    </row>
    <row r="28" spans="1:27" s="21" customFormat="1" ht="23" customHeight="1" x14ac:dyDescent="0.2">
      <c r="C28" s="146"/>
      <c r="D28" s="22">
        <v>21</v>
      </c>
      <c r="E28" s="63" t="s">
        <v>25</v>
      </c>
      <c r="F28" s="144" t="s">
        <v>33</v>
      </c>
      <c r="G28" s="105"/>
      <c r="H28" s="105"/>
      <c r="I28" s="143"/>
      <c r="J28" s="105"/>
      <c r="K28" s="105"/>
      <c r="L28" s="143"/>
      <c r="M28" s="105"/>
      <c r="O28" s="143"/>
      <c r="P28" s="105"/>
      <c r="Q28" s="105"/>
      <c r="R28" s="143"/>
      <c r="S28" s="105"/>
      <c r="T28" s="105"/>
      <c r="U28" s="143"/>
      <c r="V28" s="22">
        <v>22</v>
      </c>
      <c r="W28" s="63" t="s">
        <v>92</v>
      </c>
      <c r="X28" s="144" t="s">
        <v>86</v>
      </c>
      <c r="Y28" s="26"/>
      <c r="AA28" s="131"/>
    </row>
    <row r="29" spans="1:27" s="21" customFormat="1" ht="23" customHeight="1" x14ac:dyDescent="0.2">
      <c r="A29" s="22">
        <v>12</v>
      </c>
      <c r="B29" s="63" t="s">
        <v>29</v>
      </c>
      <c r="C29" s="144" t="s">
        <v>42</v>
      </c>
      <c r="D29" s="105"/>
      <c r="E29" s="105"/>
      <c r="F29" s="143"/>
      <c r="G29" s="105"/>
      <c r="H29" s="105"/>
      <c r="I29" s="143"/>
      <c r="J29" s="105"/>
      <c r="K29" s="105"/>
      <c r="L29" s="143"/>
      <c r="M29" s="105"/>
      <c r="N29" s="105"/>
      <c r="O29" s="143"/>
      <c r="P29" s="105"/>
      <c r="Q29" s="105"/>
      <c r="R29" s="143"/>
      <c r="S29" s="105"/>
      <c r="T29" s="105"/>
      <c r="U29" s="143"/>
      <c r="V29" s="105"/>
      <c r="W29" s="105"/>
      <c r="X29" s="143"/>
      <c r="Y29" s="22">
        <v>11</v>
      </c>
      <c r="Z29" s="63" t="s">
        <v>48</v>
      </c>
      <c r="AA29" s="144" t="s">
        <v>37</v>
      </c>
    </row>
    <row r="30" spans="1:27" s="21" customFormat="1" ht="23" customHeight="1" x14ac:dyDescent="0.2">
      <c r="A30" s="22">
        <v>21</v>
      </c>
      <c r="B30" s="63" t="s">
        <v>25</v>
      </c>
      <c r="C30" s="144" t="s">
        <v>33</v>
      </c>
      <c r="D30" s="105"/>
      <c r="E30" s="105"/>
      <c r="F30" s="143"/>
      <c r="G30" s="105"/>
      <c r="H30" s="105"/>
      <c r="I30" s="143"/>
      <c r="J30" s="105"/>
      <c r="K30" s="105"/>
      <c r="L30" s="143"/>
      <c r="M30" s="105"/>
      <c r="N30" s="105"/>
      <c r="O30" s="143"/>
      <c r="P30" s="105"/>
      <c r="Q30" s="105"/>
      <c r="R30" s="143"/>
      <c r="S30" s="105"/>
      <c r="T30" s="105"/>
      <c r="U30" s="143"/>
      <c r="V30" s="105"/>
      <c r="W30" s="105"/>
      <c r="X30" s="143"/>
      <c r="Y30" s="22">
        <v>22</v>
      </c>
      <c r="Z30" s="63" t="s">
        <v>92</v>
      </c>
      <c r="AA30" s="144" t="s">
        <v>86</v>
      </c>
    </row>
    <row r="32" spans="1:27" x14ac:dyDescent="0.2">
      <c r="A32" s="121" t="s">
        <v>120</v>
      </c>
      <c r="B32" s="46"/>
      <c r="C32" s="147"/>
      <c r="D32" s="49"/>
      <c r="F32" s="147"/>
      <c r="G32" s="49"/>
      <c r="I32" s="147"/>
      <c r="J32" s="47"/>
      <c r="L32" s="147"/>
      <c r="M32" s="49"/>
      <c r="O32" s="147"/>
      <c r="P32" s="49"/>
      <c r="R32" s="147"/>
      <c r="S32" s="49"/>
      <c r="T32" s="47"/>
      <c r="V32" s="47"/>
      <c r="W32" s="47"/>
    </row>
    <row r="33" spans="1:23" x14ac:dyDescent="0.2">
      <c r="A33" s="49"/>
      <c r="B33" s="46"/>
      <c r="C33" s="147"/>
      <c r="D33" s="49"/>
      <c r="F33" s="147"/>
      <c r="G33" s="49"/>
      <c r="I33" s="147"/>
      <c r="J33" s="47"/>
      <c r="L33" s="147"/>
      <c r="M33" s="49"/>
      <c r="O33" s="147"/>
      <c r="P33" s="49"/>
      <c r="R33" s="147"/>
      <c r="S33" s="49"/>
      <c r="T33" s="47"/>
      <c r="V33" s="47"/>
      <c r="W33" s="47"/>
    </row>
    <row r="34" spans="1:23" x14ac:dyDescent="0.2">
      <c r="A34" s="49"/>
      <c r="B34" s="46"/>
      <c r="C34" s="147"/>
      <c r="D34" s="49"/>
      <c r="F34" s="147"/>
      <c r="G34" s="47"/>
      <c r="H34" s="47"/>
      <c r="J34" s="47"/>
      <c r="K34" s="47"/>
      <c r="L34" s="18" t="s">
        <v>3</v>
      </c>
      <c r="M34" s="100"/>
      <c r="N34" s="16"/>
      <c r="O34" s="12"/>
      <c r="R34" s="18" t="s">
        <v>1</v>
      </c>
      <c r="S34" s="49"/>
      <c r="T34" s="47"/>
      <c r="V34" s="47"/>
      <c r="W34" s="47"/>
    </row>
    <row r="35" spans="1:23" x14ac:dyDescent="0.2">
      <c r="A35" s="49"/>
      <c r="B35" s="46"/>
      <c r="C35" s="147"/>
      <c r="D35" s="49"/>
      <c r="F35" s="147"/>
      <c r="G35" s="47"/>
      <c r="H35" s="47"/>
      <c r="J35" s="47"/>
      <c r="K35" s="47"/>
      <c r="L35" s="18"/>
      <c r="M35" s="100"/>
      <c r="N35" s="2"/>
      <c r="O35" s="12"/>
      <c r="R35" s="12"/>
      <c r="S35" s="49"/>
      <c r="T35" s="47"/>
      <c r="V35" s="47"/>
      <c r="W35" s="47"/>
    </row>
    <row r="36" spans="1:23" x14ac:dyDescent="0.2">
      <c r="A36" s="49"/>
      <c r="B36" s="46"/>
      <c r="C36" s="147"/>
      <c r="D36" s="49"/>
      <c r="F36" s="147"/>
      <c r="G36" s="47"/>
      <c r="H36" s="47"/>
      <c r="J36" s="47"/>
      <c r="K36" s="47"/>
      <c r="L36" s="18"/>
      <c r="M36" s="100"/>
      <c r="N36" s="2"/>
      <c r="O36" s="12"/>
      <c r="R36" s="12"/>
      <c r="S36" s="49"/>
      <c r="T36" s="47"/>
      <c r="V36" s="47"/>
      <c r="W36" s="47"/>
    </row>
    <row r="37" spans="1:23" x14ac:dyDescent="0.2">
      <c r="A37" s="49"/>
      <c r="B37" s="46"/>
      <c r="C37" s="147"/>
      <c r="D37" s="49"/>
      <c r="F37" s="147"/>
      <c r="G37" s="47"/>
      <c r="H37" s="47"/>
      <c r="J37" s="47"/>
      <c r="K37" s="47"/>
      <c r="L37" s="18" t="s">
        <v>2</v>
      </c>
      <c r="M37" s="100"/>
      <c r="N37" s="1"/>
      <c r="O37" s="12"/>
      <c r="R37" s="18" t="s">
        <v>4</v>
      </c>
      <c r="S37" s="49"/>
      <c r="T37" s="47"/>
      <c r="V37" s="47"/>
      <c r="W37" s="47"/>
    </row>
  </sheetData>
  <mergeCells count="13">
    <mergeCell ref="A2:C2"/>
    <mergeCell ref="D2:F2"/>
    <mergeCell ref="G2:I2"/>
    <mergeCell ref="J2:L2"/>
    <mergeCell ref="P2:R2"/>
    <mergeCell ref="M20:O20"/>
    <mergeCell ref="V2:X2"/>
    <mergeCell ref="K4:R4"/>
    <mergeCell ref="K5:R5"/>
    <mergeCell ref="K6:R6"/>
    <mergeCell ref="K7:R7"/>
    <mergeCell ref="M12:O12"/>
    <mergeCell ref="S2:U2"/>
  </mergeCells>
  <pageMargins left="0.25" right="0.25" top="0.75" bottom="0.75" header="0.3" footer="0.3"/>
  <pageSetup paperSize="9" scale="61" orientation="landscape" horizontalDpi="0" verticalDpi="0" copies="8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685F-776E-5B4A-939A-BC2E24F3FBC8}">
  <dimension ref="B1:S70"/>
  <sheetViews>
    <sheetView topLeftCell="C3" workbookViewId="0">
      <selection activeCell="D31" sqref="D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14" customWidth="1"/>
    <col min="4" max="4" width="27" style="1" customWidth="1"/>
    <col min="5" max="5" width="11.33203125" style="1" customWidth="1"/>
    <col min="6" max="7" width="13.33203125" style="114" customWidth="1"/>
    <col min="8" max="8" width="13.33203125" style="1" customWidth="1"/>
    <col min="9" max="10" width="13.33203125" style="114" customWidth="1"/>
    <col min="11" max="11" width="13.33203125" style="1" customWidth="1"/>
    <col min="12" max="13" width="13.33203125" style="122" customWidth="1"/>
    <col min="14" max="14" width="13.33203125" style="1" customWidth="1"/>
    <col min="15" max="16" width="13.33203125" style="114" customWidth="1"/>
    <col min="17" max="17" width="13.33203125" style="1" customWidth="1"/>
    <col min="18" max="16384" width="8.83203125" style="1"/>
  </cols>
  <sheetData>
    <row r="1" spans="2:19" ht="17" x14ac:dyDescent="0.2">
      <c r="D1" s="115" t="s">
        <v>121</v>
      </c>
      <c r="E1" s="70"/>
    </row>
    <row r="2" spans="2:19" ht="17" x14ac:dyDescent="0.2">
      <c r="B2" s="14"/>
      <c r="D2" s="115" t="s">
        <v>21</v>
      </c>
      <c r="F2" s="174" t="s">
        <v>122</v>
      </c>
      <c r="G2" s="175"/>
      <c r="H2" s="176"/>
      <c r="I2" s="174" t="s">
        <v>123</v>
      </c>
      <c r="J2" s="175"/>
      <c r="K2" s="176"/>
      <c r="L2" s="174" t="s">
        <v>124</v>
      </c>
      <c r="M2" s="175"/>
      <c r="N2" s="176"/>
      <c r="O2" s="174" t="s">
        <v>164</v>
      </c>
      <c r="P2" s="175"/>
      <c r="Q2" s="176"/>
      <c r="R2" s="124"/>
      <c r="S2" s="124"/>
    </row>
    <row r="3" spans="2:19" x14ac:dyDescent="0.2">
      <c r="B3" s="25"/>
      <c r="C3" s="25"/>
      <c r="D3" s="28"/>
      <c r="E3" s="28"/>
      <c r="F3" s="177" t="s">
        <v>125</v>
      </c>
      <c r="G3" s="178"/>
      <c r="H3" s="179"/>
      <c r="I3" s="177" t="s">
        <v>126</v>
      </c>
      <c r="J3" s="178"/>
      <c r="K3" s="179"/>
      <c r="L3" s="177" t="s">
        <v>127</v>
      </c>
      <c r="M3" s="178"/>
      <c r="N3" s="179"/>
      <c r="O3" s="177" t="s">
        <v>165</v>
      </c>
      <c r="P3" s="178"/>
      <c r="Q3" s="179"/>
      <c r="R3" s="26"/>
      <c r="S3" s="124"/>
    </row>
    <row r="4" spans="2:19" s="8" customFormat="1" ht="30" x14ac:dyDescent="0.2">
      <c r="B4" s="25" t="s">
        <v>128</v>
      </c>
      <c r="C4" s="25" t="s">
        <v>105</v>
      </c>
      <c r="D4" s="25" t="s">
        <v>129</v>
      </c>
      <c r="E4" s="125" t="s">
        <v>130</v>
      </c>
      <c r="F4" s="126" t="s">
        <v>131</v>
      </c>
      <c r="G4" s="127" t="s">
        <v>132</v>
      </c>
      <c r="H4" s="128" t="s">
        <v>133</v>
      </c>
      <c r="I4" s="126" t="s">
        <v>134</v>
      </c>
      <c r="J4" s="127" t="s">
        <v>135</v>
      </c>
      <c r="K4" s="128" t="s">
        <v>136</v>
      </c>
      <c r="L4" s="126" t="s">
        <v>137</v>
      </c>
      <c r="M4" s="127" t="s">
        <v>138</v>
      </c>
      <c r="N4" s="128" t="s">
        <v>139</v>
      </c>
      <c r="O4" s="126" t="s">
        <v>161</v>
      </c>
      <c r="P4" s="127" t="s">
        <v>162</v>
      </c>
      <c r="Q4" s="128" t="s">
        <v>163</v>
      </c>
      <c r="R4" s="129"/>
      <c r="S4" s="130"/>
    </row>
    <row r="5" spans="2:19" x14ac:dyDescent="0.2">
      <c r="B5" s="25">
        <v>1</v>
      </c>
      <c r="C5" s="25" t="s">
        <v>27</v>
      </c>
      <c r="D5" s="131" t="s">
        <v>39</v>
      </c>
      <c r="E5" s="132">
        <f>Table5[[#This Row],[KOPVĒRTĒJUMS]]+Table5[[#This Row],[KOPVĒRTĒJUMS ]]+Table5[[#This Row],[KOPVĒRTĒJUMS   ]]+Table5[[#This Row],[KOPVĒRTĒJUMS  ]]</f>
        <v>307</v>
      </c>
      <c r="F5" s="133">
        <v>2</v>
      </c>
      <c r="G5" s="134">
        <v>54</v>
      </c>
      <c r="H5" s="135">
        <f>SUM(Table5[[#This Row],[KVALIFIKĀCIJA]:[FINĀLS]])</f>
        <v>56</v>
      </c>
      <c r="I5" s="133">
        <v>2</v>
      </c>
      <c r="J5" s="134">
        <v>54</v>
      </c>
      <c r="K5" s="135">
        <f>SUM(Table5[[#This Row],[KVALIFIKĀCIJA ]:[FINĀLS ]])</f>
        <v>56</v>
      </c>
      <c r="L5" s="136">
        <v>3</v>
      </c>
      <c r="M5" s="134">
        <v>88</v>
      </c>
      <c r="N5" s="135">
        <f>Table5[[#This Row],[FINĀLS  ]]+Table5[[#This Row],[KVALIFIKĀCIJA  ]]</f>
        <v>91</v>
      </c>
      <c r="O5" s="136">
        <v>4</v>
      </c>
      <c r="P5" s="134">
        <v>100</v>
      </c>
      <c r="Q5" s="135">
        <f>SUM(Table5[[#This Row],[KVALIFIKĀCIJA   ]:[FINĀLS   ]])</f>
        <v>104</v>
      </c>
      <c r="R5" s="26"/>
      <c r="S5" s="124"/>
    </row>
    <row r="6" spans="2:19" x14ac:dyDescent="0.2">
      <c r="B6" s="25">
        <v>2</v>
      </c>
      <c r="C6" s="25" t="s">
        <v>49</v>
      </c>
      <c r="D6" s="131" t="s">
        <v>46</v>
      </c>
      <c r="E6" s="132">
        <f>Table5[[#This Row],[KOPVĒRTĒJUMS]]+Table5[[#This Row],[KOPVĒRTĒJUMS ]]+Table5[[#This Row],[KOPVĒRTĒJUMS   ]]+Table5[[#This Row],[KOPVĒRTĒJUMS  ]]</f>
        <v>296</v>
      </c>
      <c r="F6" s="133">
        <v>2</v>
      </c>
      <c r="G6" s="134">
        <v>61</v>
      </c>
      <c r="H6" s="135">
        <f>SUM(Table5[[#This Row],[KVALIFIKĀCIJA]:[FINĀLS]])</f>
        <v>63</v>
      </c>
      <c r="I6" s="133">
        <v>8</v>
      </c>
      <c r="J6" s="134">
        <v>54</v>
      </c>
      <c r="K6" s="135">
        <f>SUM(Table5[[#This Row],[KVALIFIKĀCIJA ]:[FINĀLS ]])</f>
        <v>62</v>
      </c>
      <c r="L6" s="136">
        <v>2</v>
      </c>
      <c r="M6" s="134">
        <v>69</v>
      </c>
      <c r="N6" s="135">
        <f>Table5[[#This Row],[FINĀLS  ]]+Table5[[#This Row],[KVALIFIKĀCIJA  ]]</f>
        <v>71</v>
      </c>
      <c r="O6" s="136">
        <v>12</v>
      </c>
      <c r="P6" s="134">
        <v>88</v>
      </c>
      <c r="Q6" s="135">
        <f>SUM(Table5[[#This Row],[KVALIFIKĀCIJA   ]:[FINĀLS   ]])</f>
        <v>100</v>
      </c>
      <c r="R6" s="26"/>
      <c r="S6" s="124"/>
    </row>
    <row r="7" spans="2:19" x14ac:dyDescent="0.2">
      <c r="B7" s="25">
        <v>3</v>
      </c>
      <c r="C7" s="25" t="s">
        <v>23</v>
      </c>
      <c r="D7" s="131" t="s">
        <v>35</v>
      </c>
      <c r="E7" s="132">
        <f>Table5[[#This Row],[KOPVĒRTĒJUMS]]+Table5[[#This Row],[KOPVĒRTĒJUMS ]]+Table5[[#This Row],[KOPVĒRTĒJUMS   ]]+Table5[[#This Row],[KOPVĒRTĒJUMS  ]]</f>
        <v>295</v>
      </c>
      <c r="F7" s="133">
        <v>6</v>
      </c>
      <c r="G7" s="134">
        <v>69</v>
      </c>
      <c r="H7" s="135">
        <f>SUM(Table5[[#This Row],[KVALIFIKĀCIJA]:[FINĀLS]])</f>
        <v>75</v>
      </c>
      <c r="I7" s="133">
        <v>12</v>
      </c>
      <c r="J7" s="134">
        <v>88</v>
      </c>
      <c r="K7" s="135">
        <f>SUM(Table5[[#This Row],[KVALIFIKĀCIJA ]:[FINĀLS ]])</f>
        <v>100</v>
      </c>
      <c r="L7" s="136">
        <v>4</v>
      </c>
      <c r="M7" s="134">
        <v>54</v>
      </c>
      <c r="N7" s="135">
        <f>Table5[[#This Row],[FINĀLS  ]]+Table5[[#This Row],[KVALIFIKĀCIJA  ]]</f>
        <v>58</v>
      </c>
      <c r="O7" s="136">
        <v>8</v>
      </c>
      <c r="P7" s="134">
        <v>54</v>
      </c>
      <c r="Q7" s="135">
        <f>SUM(Table5[[#This Row],[KVALIFIKĀCIJA   ]:[FINĀLS   ]])</f>
        <v>62</v>
      </c>
      <c r="R7" s="26"/>
      <c r="S7" s="124"/>
    </row>
    <row r="8" spans="2:19" x14ac:dyDescent="0.2">
      <c r="B8" s="25">
        <v>4</v>
      </c>
      <c r="C8" s="25" t="s">
        <v>29</v>
      </c>
      <c r="D8" s="131" t="s">
        <v>42</v>
      </c>
      <c r="E8" s="132">
        <f>Table5[[#This Row],[KOPVĒRTĒJUMS]]+Table5[[#This Row],[KOPVĒRTĒJUMS ]]+Table5[[#This Row],[KOPVĒRTĒJUMS   ]]+Table5[[#This Row],[KOPVĒRTĒJUMS  ]]</f>
        <v>270</v>
      </c>
      <c r="F8" s="133">
        <v>10</v>
      </c>
      <c r="G8" s="134">
        <v>88</v>
      </c>
      <c r="H8" s="135">
        <f>SUM(Table5[[#This Row],[KVALIFIKĀCIJA]:[FINĀLS]])</f>
        <v>98</v>
      </c>
      <c r="I8" s="133">
        <v>2</v>
      </c>
      <c r="J8" s="134">
        <v>54</v>
      </c>
      <c r="K8" s="135">
        <f>SUM(Table5[[#This Row],[KVALIFIKĀCIJA ]:[FINĀLS ]])</f>
        <v>56</v>
      </c>
      <c r="L8" s="136">
        <v>6</v>
      </c>
      <c r="M8" s="134">
        <v>54</v>
      </c>
      <c r="N8" s="135">
        <f>Table5[[#This Row],[FINĀLS  ]]+Table5[[#This Row],[KVALIFIKĀCIJA  ]]</f>
        <v>60</v>
      </c>
      <c r="O8" s="136">
        <v>2</v>
      </c>
      <c r="P8" s="134">
        <v>54</v>
      </c>
      <c r="Q8" s="135">
        <f>SUM(Table5[[#This Row],[KVALIFIKĀCIJA   ]:[FINĀLS   ]])</f>
        <v>56</v>
      </c>
      <c r="R8" s="26"/>
      <c r="S8" s="124"/>
    </row>
    <row r="9" spans="2:19" x14ac:dyDescent="0.2">
      <c r="B9" s="25">
        <v>5</v>
      </c>
      <c r="C9" s="25" t="s">
        <v>22</v>
      </c>
      <c r="D9" s="131" t="s">
        <v>32</v>
      </c>
      <c r="E9" s="132">
        <f>Table5[[#This Row],[KOPVĒRTĒJUMS]]+Table5[[#This Row],[KOPVĒRTĒJUMS ]]+Table5[[#This Row],[KOPVĒRTĒJUMS   ]]+Table5[[#This Row],[KOPVĒRTĒJUMS  ]]</f>
        <v>261</v>
      </c>
      <c r="F9" s="133">
        <v>3</v>
      </c>
      <c r="G9" s="134">
        <v>61</v>
      </c>
      <c r="H9" s="135">
        <f>SUM(Table5[[#This Row],[KVALIFIKĀCIJA]:[FINĀLS]])</f>
        <v>64</v>
      </c>
      <c r="I9" s="133">
        <v>1</v>
      </c>
      <c r="J9" s="134">
        <v>54</v>
      </c>
      <c r="K9" s="135">
        <f>SUM(Table5[[#This Row],[KVALIFIKĀCIJA ]:[FINĀLS ]])</f>
        <v>55</v>
      </c>
      <c r="L9" s="136">
        <v>4</v>
      </c>
      <c r="M9" s="134">
        <v>78</v>
      </c>
      <c r="N9" s="135">
        <f>Table5[[#This Row],[FINĀLS  ]]+Table5[[#This Row],[KVALIFIKĀCIJA  ]]</f>
        <v>82</v>
      </c>
      <c r="O9" s="136">
        <v>6</v>
      </c>
      <c r="P9" s="134">
        <v>54</v>
      </c>
      <c r="Q9" s="135">
        <f>SUM(Table5[[#This Row],[KVALIFIKĀCIJA   ]:[FINĀLS   ]])</f>
        <v>60</v>
      </c>
      <c r="R9" s="26"/>
      <c r="S9" s="124"/>
    </row>
    <row r="10" spans="2:19" x14ac:dyDescent="0.2">
      <c r="B10" s="25">
        <v>6</v>
      </c>
      <c r="C10" s="25" t="s">
        <v>26</v>
      </c>
      <c r="D10" s="131" t="s">
        <v>38</v>
      </c>
      <c r="E10" s="132">
        <f>Table5[[#This Row],[KOPVĒRTĒJUMS]]+Table5[[#This Row],[KOPVĒRTĒJUMS ]]+Table5[[#This Row],[KOPVĒRTĒJUMS   ]]+Table5[[#This Row],[KOPVĒRTĒJUMS  ]]</f>
        <v>257</v>
      </c>
      <c r="F10" s="133">
        <v>4</v>
      </c>
      <c r="G10" s="134">
        <v>54</v>
      </c>
      <c r="H10" s="137">
        <f>Table5[[#This Row],[FINĀLS]]+Table5[[#This Row],[KVALIFIKĀCIJA]]</f>
        <v>58</v>
      </c>
      <c r="I10" s="133">
        <v>3</v>
      </c>
      <c r="J10" s="134">
        <v>61</v>
      </c>
      <c r="K10" s="135">
        <f>SUM(Table5[[#This Row],[KVALIFIKĀCIJA ]:[FINĀLS ]])</f>
        <v>64</v>
      </c>
      <c r="L10" s="136">
        <v>1</v>
      </c>
      <c r="M10" s="134">
        <v>61</v>
      </c>
      <c r="N10" s="135">
        <f>Table5[[#This Row],[FINĀLS  ]]+Table5[[#This Row],[KVALIFIKĀCIJA  ]]</f>
        <v>62</v>
      </c>
      <c r="O10" s="136">
        <v>4</v>
      </c>
      <c r="P10" s="134">
        <v>69</v>
      </c>
      <c r="Q10" s="135">
        <f>SUM(Table5[[#This Row],[KVALIFIKĀCIJA   ]:[FINĀLS   ]])</f>
        <v>73</v>
      </c>
      <c r="R10" s="26"/>
      <c r="S10" s="124"/>
    </row>
    <row r="11" spans="2:19" x14ac:dyDescent="0.2">
      <c r="B11" s="25">
        <v>7</v>
      </c>
      <c r="C11" s="25" t="s">
        <v>48</v>
      </c>
      <c r="D11" s="131" t="s">
        <v>37</v>
      </c>
      <c r="E11" s="132">
        <f>Table5[[#This Row],[KOPVĒRTĒJUMS]]+Table5[[#This Row],[KOPVĒRTĒJUMS ]]+Table5[[#This Row],[KOPVĒRTĒJUMS   ]]+Table5[[#This Row],[KOPVĒRTĒJUMS  ]]</f>
        <v>239</v>
      </c>
      <c r="F11" s="133">
        <v>8</v>
      </c>
      <c r="G11" s="134">
        <v>78</v>
      </c>
      <c r="H11" s="135">
        <f>SUM(Table5[[#This Row],[KVALIFIKĀCIJA]:[FINĀLS]])</f>
        <v>86</v>
      </c>
      <c r="I11" s="133">
        <v>4</v>
      </c>
      <c r="J11" s="134">
        <v>61</v>
      </c>
      <c r="K11" s="135">
        <f>SUM(Table5[[#This Row],[KVALIFIKĀCIJA ]:[FINĀLS ]])</f>
        <v>65</v>
      </c>
      <c r="L11" s="136">
        <v>8</v>
      </c>
      <c r="M11" s="134">
        <v>54</v>
      </c>
      <c r="N11" s="135">
        <f>Table5[[#This Row],[FINĀLS  ]]+Table5[[#This Row],[KVALIFIKĀCIJA  ]]</f>
        <v>62</v>
      </c>
      <c r="O11" s="136">
        <v>2</v>
      </c>
      <c r="P11" s="134">
        <v>24</v>
      </c>
      <c r="Q11" s="135">
        <f>SUM(Table5[[#This Row],[KVALIFIKĀCIJA   ]:[FINĀLS   ]])</f>
        <v>26</v>
      </c>
      <c r="R11" s="26"/>
      <c r="S11" s="124"/>
    </row>
    <row r="12" spans="2:19" x14ac:dyDescent="0.2">
      <c r="B12" s="25">
        <v>8</v>
      </c>
      <c r="C12" s="25" t="s">
        <v>25</v>
      </c>
      <c r="D12" s="131" t="s">
        <v>33</v>
      </c>
      <c r="E12" s="132">
        <f>Table5[[#This Row],[KOPVĒRTĒJUMS]]+Table5[[#This Row],[KOPVĒRTĒJUMS ]]+Table5[[#This Row],[KOPVĒRTĒJUMS   ]]+Table5[[#This Row],[KOPVĒRTĒJUMS  ]]</f>
        <v>225.5</v>
      </c>
      <c r="F12" s="133">
        <v>2</v>
      </c>
      <c r="G12" s="134">
        <v>54</v>
      </c>
      <c r="H12" s="135">
        <f>SUM(Table5[[#This Row],[KVALIFIKĀCIJA]:[FINĀLS]])</f>
        <v>56</v>
      </c>
      <c r="I12" s="133">
        <v>1</v>
      </c>
      <c r="J12" s="134">
        <v>78</v>
      </c>
      <c r="K12" s="135">
        <f>SUM(Table5[[#This Row],[KVALIFIKĀCIJA ]:[FINĀLS ]])</f>
        <v>79</v>
      </c>
      <c r="L12" s="136">
        <v>12</v>
      </c>
      <c r="M12" s="134">
        <v>54</v>
      </c>
      <c r="N12" s="135">
        <f>Table5[[#This Row],[FINĀLS  ]]+Table5[[#This Row],[KVALIFIKĀCIJA  ]]</f>
        <v>66</v>
      </c>
      <c r="O12" s="136">
        <v>0.5</v>
      </c>
      <c r="P12" s="134">
        <v>24</v>
      </c>
      <c r="Q12" s="135">
        <f>SUM(Table5[[#This Row],[KVALIFIKĀCIJA   ]:[FINĀLS   ]])</f>
        <v>24.5</v>
      </c>
      <c r="R12" s="26"/>
      <c r="S12" s="124"/>
    </row>
    <row r="13" spans="2:19" x14ac:dyDescent="0.2">
      <c r="B13" s="25">
        <v>9</v>
      </c>
      <c r="C13" s="25" t="s">
        <v>84</v>
      </c>
      <c r="D13" s="131" t="s">
        <v>40</v>
      </c>
      <c r="E13" s="132">
        <f>Table5[[#This Row],[KOPVĒRTĒJUMS]]+Table5[[#This Row],[KOPVĒRTĒJUMS ]]+Table5[[#This Row],[KOPVĒRTĒJUMS   ]]+Table5[[#This Row],[KOPVĒRTĒJUMS  ]]</f>
        <v>202</v>
      </c>
      <c r="F13" s="133">
        <v>3</v>
      </c>
      <c r="G13" s="134">
        <v>54</v>
      </c>
      <c r="H13" s="135">
        <f>SUM(Table5[[#This Row],[KVALIFIKĀCIJA]:[FINĀLS]])</f>
        <v>57</v>
      </c>
      <c r="I13" s="133">
        <v>0</v>
      </c>
      <c r="J13" s="134">
        <v>0</v>
      </c>
      <c r="K13" s="135">
        <f>SUM(Table5[[#This Row],[KVALIFIKĀCIJA ]:[FINĀLS ]])</f>
        <v>0</v>
      </c>
      <c r="L13" s="136">
        <v>3</v>
      </c>
      <c r="M13" s="134">
        <v>61</v>
      </c>
      <c r="N13" s="135">
        <f>Table5[[#This Row],[FINĀLS  ]]+Table5[[#This Row],[KVALIFIKĀCIJA  ]]</f>
        <v>64</v>
      </c>
      <c r="O13" s="136">
        <v>3</v>
      </c>
      <c r="P13" s="134">
        <v>78</v>
      </c>
      <c r="Q13" s="135">
        <f>SUM(Table5[[#This Row],[KVALIFIKĀCIJA   ]:[FINĀLS   ]])</f>
        <v>81</v>
      </c>
      <c r="R13" s="26"/>
      <c r="S13" s="124"/>
    </row>
    <row r="14" spans="2:19" x14ac:dyDescent="0.2">
      <c r="B14" s="25">
        <v>10</v>
      </c>
      <c r="C14" s="25" t="s">
        <v>30</v>
      </c>
      <c r="D14" s="131" t="s">
        <v>43</v>
      </c>
      <c r="E14" s="132">
        <f>Table5[[#This Row],[KOPVĒRTĒJUMS]]+Table5[[#This Row],[KOPVĒRTĒJUMS ]]+Table5[[#This Row],[KOPVĒRTĒJUMS   ]]+Table5[[#This Row],[KOPVĒRTĒJUMS  ]]</f>
        <v>189</v>
      </c>
      <c r="F14" s="133">
        <v>4</v>
      </c>
      <c r="G14" s="134">
        <v>61</v>
      </c>
      <c r="H14" s="135">
        <f>SUM(Table5[[#This Row],[KVALIFIKĀCIJA]:[FINĀLS]])</f>
        <v>65</v>
      </c>
      <c r="I14" s="133">
        <v>6</v>
      </c>
      <c r="J14" s="134">
        <v>54</v>
      </c>
      <c r="K14" s="135">
        <f>SUM(Table5[[#This Row],[KVALIFIKĀCIJA ]:[FINĀLS ]])</f>
        <v>60</v>
      </c>
      <c r="L14" s="136">
        <v>0</v>
      </c>
      <c r="M14" s="134">
        <v>0</v>
      </c>
      <c r="N14" s="135">
        <f>Table5[[#This Row],[FINĀLS  ]]+Table5[[#This Row],[KVALIFIKĀCIJA  ]]</f>
        <v>0</v>
      </c>
      <c r="O14" s="136">
        <v>10</v>
      </c>
      <c r="P14" s="134">
        <v>54</v>
      </c>
      <c r="Q14" s="135">
        <f>SUM(Table5[[#This Row],[KVALIFIKĀCIJA   ]:[FINĀLS   ]])</f>
        <v>64</v>
      </c>
      <c r="R14" s="124"/>
      <c r="S14" s="124"/>
    </row>
    <row r="15" spans="2:19" x14ac:dyDescent="0.2">
      <c r="B15" s="25">
        <v>11</v>
      </c>
      <c r="C15" s="25" t="s">
        <v>31</v>
      </c>
      <c r="D15" s="131" t="s">
        <v>45</v>
      </c>
      <c r="E15" s="132">
        <f>Table5[[#This Row],[KOPVĒRTĒJUMS]]+Table5[[#This Row],[KOPVĒRTĒJUMS ]]+Table5[[#This Row],[KOPVĒRTĒJUMS   ]]+Table5[[#This Row],[KOPVĒRTĒJUMS  ]]</f>
        <v>171.5</v>
      </c>
      <c r="F15" s="133">
        <v>1</v>
      </c>
      <c r="G15" s="134">
        <v>54</v>
      </c>
      <c r="H15" s="135">
        <f>SUM(Table5[[#This Row],[KVALIFIKĀCIJA]:[FINĀLS]])</f>
        <v>55</v>
      </c>
      <c r="I15" s="133">
        <v>1</v>
      </c>
      <c r="J15" s="134">
        <v>54</v>
      </c>
      <c r="K15" s="135">
        <f>SUM(Table5[[#This Row],[KVALIFIKĀCIJA ]:[FINĀLS ]])</f>
        <v>55</v>
      </c>
      <c r="L15" s="136"/>
      <c r="M15" s="134"/>
      <c r="N15" s="135"/>
      <c r="O15" s="136">
        <v>0.5</v>
      </c>
      <c r="P15" s="134">
        <v>61</v>
      </c>
      <c r="Q15" s="135">
        <f>SUM(Table5[[#This Row],[KVALIFIKĀCIJA   ]:[FINĀLS   ]])</f>
        <v>61.5</v>
      </c>
      <c r="R15" s="124"/>
      <c r="S15" s="124"/>
    </row>
    <row r="16" spans="2:19" x14ac:dyDescent="0.2">
      <c r="B16" s="25">
        <v>12</v>
      </c>
      <c r="C16" s="25" t="s">
        <v>54</v>
      </c>
      <c r="D16" s="131" t="s">
        <v>82</v>
      </c>
      <c r="E16" s="132">
        <f>Table5[[#This Row],[KOPVĒRTĒJUMS]]+Table5[[#This Row],[KOPVĒRTĒJUMS ]]+Table5[[#This Row],[KOPVĒRTĒJUMS   ]]+Table5[[#This Row],[KOPVĒRTĒJUMS  ]]</f>
        <v>123</v>
      </c>
      <c r="F16" s="139"/>
      <c r="G16" s="140"/>
      <c r="H16" s="137"/>
      <c r="I16" s="141"/>
      <c r="J16" s="142"/>
      <c r="K16" s="137"/>
      <c r="L16" s="136">
        <v>0.5</v>
      </c>
      <c r="M16" s="134">
        <v>61</v>
      </c>
      <c r="N16" s="135">
        <f>Table5[[#This Row],[FINĀLS  ]]+Table5[[#This Row],[KVALIFIKĀCIJA  ]]</f>
        <v>61.5</v>
      </c>
      <c r="O16" s="136">
        <v>0.5</v>
      </c>
      <c r="P16" s="134">
        <v>61</v>
      </c>
      <c r="Q16" s="135">
        <f>SUM(Table5[[#This Row],[KVALIFIKĀCIJA   ]:[FINĀLS   ]])</f>
        <v>61.5</v>
      </c>
    </row>
    <row r="17" spans="2:17" x14ac:dyDescent="0.2">
      <c r="B17" s="25">
        <v>13</v>
      </c>
      <c r="C17" s="25" t="s">
        <v>140</v>
      </c>
      <c r="D17" s="131" t="s">
        <v>141</v>
      </c>
      <c r="E17" s="132">
        <f>Table5[[#This Row],[KOPVĒRTĒJUMS]]+Table5[[#This Row],[KOPVĒRTĒJUMS ]]+Table5[[#This Row],[KOPVĒRTĒJUMS   ]]+Table5[[#This Row],[KOPVĒRTĒJUMS  ]]</f>
        <v>119</v>
      </c>
      <c r="F17" s="133">
        <v>2</v>
      </c>
      <c r="G17" s="134">
        <v>61</v>
      </c>
      <c r="H17" s="135">
        <f>SUM(Table5[[#This Row],[KVALIFIKĀCIJA]:[FINĀLS]])</f>
        <v>63</v>
      </c>
      <c r="I17" s="133"/>
      <c r="J17" s="134"/>
      <c r="K17" s="135"/>
      <c r="L17" s="136">
        <v>2</v>
      </c>
      <c r="M17" s="134">
        <v>54</v>
      </c>
      <c r="N17" s="135">
        <f>Table5[[#This Row],[FINĀLS  ]]+Table5[[#This Row],[KVALIFIKĀCIJA  ]]</f>
        <v>56</v>
      </c>
      <c r="O17" s="136"/>
      <c r="P17" s="134"/>
      <c r="Q17" s="135"/>
    </row>
    <row r="18" spans="2:17" x14ac:dyDescent="0.2">
      <c r="B18" s="25">
        <v>14</v>
      </c>
      <c r="C18" s="25" t="s">
        <v>142</v>
      </c>
      <c r="D18" s="131" t="s">
        <v>143</v>
      </c>
      <c r="E18" s="132">
        <f>Table5[[#This Row],[KOPVĒRTĒJUMS]]+Table5[[#This Row],[KOPVĒRTĒJUMS ]]+Table5[[#This Row],[KOPVĒRTĒJUMS   ]]+Table5[[#This Row],[KOPVĒRTĒJUMS  ]]</f>
        <v>118</v>
      </c>
      <c r="F18" s="139"/>
      <c r="G18" s="140"/>
      <c r="H18" s="137"/>
      <c r="I18" s="133">
        <v>1</v>
      </c>
      <c r="J18" s="134">
        <v>61</v>
      </c>
      <c r="K18" s="135">
        <f>SUM(Table5[[#This Row],[KVALIFIKĀCIJA ]:[FINĀLS ]])</f>
        <v>62</v>
      </c>
      <c r="L18" s="136">
        <v>2</v>
      </c>
      <c r="M18" s="134">
        <v>54</v>
      </c>
      <c r="N18" s="135">
        <f>Table5[[#This Row],[FINĀLS  ]]+Table5[[#This Row],[KVALIFIKĀCIJA  ]]</f>
        <v>56</v>
      </c>
      <c r="O18" s="136"/>
      <c r="P18" s="134"/>
      <c r="Q18" s="135"/>
    </row>
    <row r="19" spans="2:17" x14ac:dyDescent="0.2">
      <c r="B19" s="25">
        <v>15</v>
      </c>
      <c r="C19" s="25" t="s">
        <v>51</v>
      </c>
      <c r="D19" s="131" t="s">
        <v>85</v>
      </c>
      <c r="E19" s="132">
        <f>Table5[[#This Row],[KOPVĒRTĒJUMS]]+Table5[[#This Row],[KOPVĒRTĒJUMS ]]+Table5[[#This Row],[KOPVĒRTĒJUMS   ]]+Table5[[#This Row],[KOPVĒRTĒJUMS  ]]</f>
        <v>118</v>
      </c>
      <c r="F19" s="139"/>
      <c r="G19" s="140"/>
      <c r="H19" s="137"/>
      <c r="I19" s="133">
        <v>0.5</v>
      </c>
      <c r="J19" s="134">
        <v>0</v>
      </c>
      <c r="K19" s="135">
        <f>SUM(Table5[[#This Row],[KVALIFIKĀCIJA ]:[FINĀLS ]])</f>
        <v>0.5</v>
      </c>
      <c r="L19" s="136">
        <v>0.5</v>
      </c>
      <c r="M19" s="134">
        <v>61</v>
      </c>
      <c r="N19" s="135">
        <f>Table5[[#This Row],[FINĀLS  ]]+Table5[[#This Row],[KVALIFIKĀCIJA  ]]</f>
        <v>61.5</v>
      </c>
      <c r="O19" s="136">
        <v>2</v>
      </c>
      <c r="P19" s="134">
        <v>54</v>
      </c>
      <c r="Q19" s="135">
        <f>SUM(Table5[[#This Row],[KVALIFIKĀCIJA   ]:[FINĀLS   ]])</f>
        <v>56</v>
      </c>
    </row>
    <row r="20" spans="2:17" x14ac:dyDescent="0.2">
      <c r="B20" s="25">
        <v>16</v>
      </c>
      <c r="C20" s="25" t="s">
        <v>90</v>
      </c>
      <c r="D20" s="131" t="s">
        <v>89</v>
      </c>
      <c r="E20" s="132">
        <f>Table5[[#This Row],[KOPVĒRTĒJUMS]]+Table5[[#This Row],[KOPVĒRTĒJUMS ]]+Table5[[#This Row],[KOPVĒRTĒJUMS   ]]+Table5[[#This Row],[KOPVĒRTĒJUMS  ]]</f>
        <v>111</v>
      </c>
      <c r="F20" s="139"/>
      <c r="G20" s="140"/>
      <c r="H20" s="137"/>
      <c r="I20" s="133">
        <v>2</v>
      </c>
      <c r="J20" s="134">
        <v>54</v>
      </c>
      <c r="K20" s="135">
        <f>SUM(Table5[[#This Row],[KVALIFIKĀCIJA ]:[FINĀLS ]])</f>
        <v>56</v>
      </c>
      <c r="L20" s="136">
        <v>1</v>
      </c>
      <c r="M20" s="134">
        <v>54</v>
      </c>
      <c r="N20" s="135">
        <f>Table5[[#This Row],[FINĀLS  ]]+Table5[[#This Row],[KVALIFIKĀCIJA  ]]</f>
        <v>55</v>
      </c>
      <c r="O20" s="136">
        <v>0</v>
      </c>
      <c r="P20" s="134">
        <v>0</v>
      </c>
      <c r="Q20" s="135">
        <f>SUM(Table5[[#This Row],[KVALIFIKĀCIJA   ]:[FINĀLS   ]])</f>
        <v>0</v>
      </c>
    </row>
    <row r="21" spans="2:17" x14ac:dyDescent="0.2">
      <c r="B21" s="25">
        <v>17</v>
      </c>
      <c r="C21" s="25" t="s">
        <v>144</v>
      </c>
      <c r="D21" s="131" t="s">
        <v>145</v>
      </c>
      <c r="E21" s="132">
        <f>Table5[[#This Row],[KOPVĒRTĒJUMS]]+Table5[[#This Row],[KOPVĒRTĒJUMS ]]+Table5[[#This Row],[KOPVĒRTĒJUMS   ]]+Table5[[#This Row],[KOPVĒRTĒJUMS  ]]</f>
        <v>110</v>
      </c>
      <c r="F21" s="139"/>
      <c r="G21" s="140"/>
      <c r="H21" s="137"/>
      <c r="I21" s="141"/>
      <c r="J21" s="142"/>
      <c r="K21" s="137"/>
      <c r="L21" s="136">
        <v>10</v>
      </c>
      <c r="M21" s="134">
        <v>100</v>
      </c>
      <c r="N21" s="135">
        <f>Table5[[#This Row],[FINĀLS  ]]+Table5[[#This Row],[KVALIFIKĀCIJA  ]]</f>
        <v>110</v>
      </c>
      <c r="O21" s="136"/>
      <c r="P21" s="134"/>
      <c r="Q21" s="135"/>
    </row>
    <row r="22" spans="2:17" x14ac:dyDescent="0.2">
      <c r="B22" s="25">
        <v>18</v>
      </c>
      <c r="C22" s="25" t="s">
        <v>83</v>
      </c>
      <c r="D22" s="131" t="s">
        <v>44</v>
      </c>
      <c r="E22" s="132">
        <f>Table5[[#This Row],[KOPVĒRTĒJUMS]]+Table5[[#This Row],[KOPVĒRTĒJUMS ]]+Table5[[#This Row],[KOPVĒRTĒJUMS   ]]+Table5[[#This Row],[KOPVĒRTĒJUMS  ]]</f>
        <v>107</v>
      </c>
      <c r="F22" s="133">
        <v>0</v>
      </c>
      <c r="G22" s="134">
        <v>0</v>
      </c>
      <c r="H22" s="135">
        <f>SUM(Table5[[#This Row],[KVALIFIKĀCIJA]:[FINĀLS]])</f>
        <v>0</v>
      </c>
      <c r="I22" s="133">
        <v>3</v>
      </c>
      <c r="J22" s="134">
        <v>54</v>
      </c>
      <c r="K22" s="135">
        <f>SUM(Table5[[#This Row],[KVALIFIKĀCIJA ]:[FINĀLS ]])</f>
        <v>57</v>
      </c>
      <c r="L22" s="136">
        <v>1</v>
      </c>
      <c r="M22" s="134">
        <v>24</v>
      </c>
      <c r="N22" s="135">
        <f>Table5[[#This Row],[FINĀLS  ]]+Table5[[#This Row],[KVALIFIKĀCIJA  ]]</f>
        <v>25</v>
      </c>
      <c r="O22" s="136">
        <v>1</v>
      </c>
      <c r="P22" s="134">
        <v>24</v>
      </c>
      <c r="Q22" s="135">
        <f>SUM(Table5[[#This Row],[KVALIFIKĀCIJA   ]:[FINĀLS   ]])</f>
        <v>25</v>
      </c>
    </row>
    <row r="23" spans="2:17" x14ac:dyDescent="0.2">
      <c r="B23" s="25">
        <v>19</v>
      </c>
      <c r="C23" s="25" t="s">
        <v>24</v>
      </c>
      <c r="D23" s="131" t="s">
        <v>36</v>
      </c>
      <c r="E23" s="132">
        <f>Table5[[#This Row],[KOPVĒRTĒJUMS]]+Table5[[#This Row],[KOPVĒRTĒJUMS ]]+Table5[[#This Row],[KOPVĒRTĒJUMS   ]]+Table5[[#This Row],[KOPVĒRTĒJUMS  ]]</f>
        <v>87.5</v>
      </c>
      <c r="F23" s="139"/>
      <c r="G23" s="140"/>
      <c r="H23" s="137"/>
      <c r="I23" s="133">
        <v>2</v>
      </c>
      <c r="J23" s="134">
        <v>61</v>
      </c>
      <c r="K23" s="135">
        <f>SUM(Table5[[#This Row],[KVALIFIKĀCIJA ]:[FINĀLS ]])</f>
        <v>63</v>
      </c>
      <c r="L23" s="136"/>
      <c r="M23" s="134"/>
      <c r="N23" s="135"/>
      <c r="O23" s="136">
        <v>0.5</v>
      </c>
      <c r="P23" s="134">
        <v>24</v>
      </c>
      <c r="Q23" s="135">
        <f>SUM(Table5[[#This Row],[KVALIFIKĀCIJA   ]:[FINĀLS   ]])</f>
        <v>24.5</v>
      </c>
    </row>
    <row r="24" spans="2:17" x14ac:dyDescent="0.2">
      <c r="B24" s="25">
        <v>20</v>
      </c>
      <c r="C24" s="25" t="s">
        <v>96</v>
      </c>
      <c r="D24" s="131" t="s">
        <v>47</v>
      </c>
      <c r="E24" s="132">
        <f>Table5[[#This Row],[KOPVĒRTĒJUMS]]+Table5[[#This Row],[KOPVĒRTĒJUMS ]]+Table5[[#This Row],[KOPVĒRTĒJUMS   ]]+Table5[[#This Row],[KOPVĒRTĒJUMS  ]]</f>
        <v>79.5</v>
      </c>
      <c r="F24" s="133">
        <v>0.5</v>
      </c>
      <c r="G24" s="134">
        <v>0</v>
      </c>
      <c r="H24" s="135">
        <f>SUM(Table5[[#This Row],[KVALIFIKĀCIJA]:[FINĀLS]])</f>
        <v>0.5</v>
      </c>
      <c r="I24" s="133"/>
      <c r="J24" s="134"/>
      <c r="K24" s="135"/>
      <c r="L24" s="136">
        <v>0.5</v>
      </c>
      <c r="M24" s="134">
        <v>54</v>
      </c>
      <c r="N24" s="135">
        <f>Table5[[#This Row],[FINĀLS  ]]+Table5[[#This Row],[KVALIFIKĀCIJA  ]]</f>
        <v>54.5</v>
      </c>
      <c r="O24" s="136">
        <v>0.5</v>
      </c>
      <c r="P24" s="134">
        <v>24</v>
      </c>
      <c r="Q24" s="135">
        <f>SUM(Table5[[#This Row],[KVALIFIKĀCIJA   ]:[FINĀLS   ]])</f>
        <v>24.5</v>
      </c>
    </row>
    <row r="25" spans="2:17" x14ac:dyDescent="0.2">
      <c r="B25" s="25">
        <v>21</v>
      </c>
      <c r="C25" s="25" t="s">
        <v>95</v>
      </c>
      <c r="D25" s="131" t="s">
        <v>88</v>
      </c>
      <c r="E25" s="132">
        <f>Table5[[#This Row],[KOPVĒRTĒJUMS]]+Table5[[#This Row],[KOPVĒRTĒJUMS ]]+Table5[[#This Row],[KOPVĒRTĒJUMS   ]]+Table5[[#This Row],[KOPVĒRTĒJUMS  ]]</f>
        <v>63</v>
      </c>
      <c r="F25" s="139"/>
      <c r="G25" s="140"/>
      <c r="H25" s="137"/>
      <c r="I25" s="141"/>
      <c r="J25" s="142"/>
      <c r="K25" s="137"/>
      <c r="L25" s="154"/>
      <c r="M25" s="153"/>
      <c r="N25" s="135"/>
      <c r="O25" s="133">
        <v>2</v>
      </c>
      <c r="P25" s="134">
        <v>61</v>
      </c>
      <c r="Q25" s="138">
        <f>SUM(Table5[[#This Row],[KVALIFIKĀCIJA   ]:[FINĀLS   ]])</f>
        <v>63</v>
      </c>
    </row>
    <row r="26" spans="2:17" x14ac:dyDescent="0.2">
      <c r="B26" s="25">
        <v>22</v>
      </c>
      <c r="C26" s="25" t="s">
        <v>102</v>
      </c>
      <c r="D26" s="131" t="s">
        <v>101</v>
      </c>
      <c r="E26" s="132">
        <f>Table5[[#This Row],[KOPVĒRTĒJUMS]]+Table5[[#This Row],[KOPVĒRTĒJUMS ]]+Table5[[#This Row],[KOPVĒRTĒJUMS   ]]+Table5[[#This Row],[KOPVĒRTĒJUMS  ]]</f>
        <v>62</v>
      </c>
      <c r="F26" s="139"/>
      <c r="G26" s="140"/>
      <c r="H26" s="137"/>
      <c r="I26" s="141"/>
      <c r="J26" s="142"/>
      <c r="K26" s="137"/>
      <c r="L26" s="154"/>
      <c r="M26" s="153"/>
      <c r="N26" s="135"/>
      <c r="O26" s="133">
        <v>1</v>
      </c>
      <c r="P26" s="134">
        <v>61</v>
      </c>
      <c r="Q26" s="138">
        <f>SUM(Table5[[#This Row],[KVALIFIKĀCIJA   ]:[FINĀLS   ]])</f>
        <v>62</v>
      </c>
    </row>
    <row r="27" spans="2:17" x14ac:dyDescent="0.2">
      <c r="B27" s="25">
        <v>23</v>
      </c>
      <c r="C27" s="25" t="s">
        <v>93</v>
      </c>
      <c r="D27" s="131" t="s">
        <v>41</v>
      </c>
      <c r="E27" s="132">
        <f>Table5[[#This Row],[KOPVĒRTĒJUMS]]+Table5[[#This Row],[KOPVĒRTĒJUMS ]]+Table5[[#This Row],[KOPVĒRTĒJUMS   ]]+Table5[[#This Row],[KOPVĒRTĒJUMS  ]]</f>
        <v>57</v>
      </c>
      <c r="F27" s="139"/>
      <c r="G27" s="140"/>
      <c r="H27" s="137"/>
      <c r="I27" s="141"/>
      <c r="J27" s="142"/>
      <c r="K27" s="137"/>
      <c r="L27" s="154"/>
      <c r="M27" s="153"/>
      <c r="N27" s="135"/>
      <c r="O27" s="133">
        <v>3</v>
      </c>
      <c r="P27" s="134">
        <v>54</v>
      </c>
      <c r="Q27" s="138">
        <f>SUM(Table5[[#This Row],[KVALIFIKĀCIJA   ]:[FINĀLS   ]])</f>
        <v>57</v>
      </c>
    </row>
    <row r="28" spans="2:17" x14ac:dyDescent="0.2">
      <c r="B28" s="25">
        <v>24</v>
      </c>
      <c r="C28" s="25" t="s">
        <v>52</v>
      </c>
      <c r="D28" s="131" t="s">
        <v>160</v>
      </c>
      <c r="E28" s="132">
        <f>Table5[[#This Row],[KOPVĒRTĒJUMS]]+Table5[[#This Row],[KOPVĒRTĒJUMS ]]+Table5[[#This Row],[KOPVĒRTĒJUMS   ]]+Table5[[#This Row],[KOPVĒRTĒJUMS  ]]</f>
        <v>55.5</v>
      </c>
      <c r="F28" s="139"/>
      <c r="G28" s="140"/>
      <c r="H28" s="137"/>
      <c r="I28" s="133">
        <v>0.5</v>
      </c>
      <c r="J28" s="134">
        <v>0</v>
      </c>
      <c r="K28" s="135">
        <f>SUM(Table5[[#This Row],[KVALIFIKĀCIJA ]:[FINĀLS ]])</f>
        <v>0.5</v>
      </c>
      <c r="L28" s="133"/>
      <c r="M28" s="134"/>
      <c r="N28" s="135"/>
      <c r="O28" s="133">
        <v>1</v>
      </c>
      <c r="P28" s="134">
        <v>54</v>
      </c>
      <c r="Q28" s="135">
        <f>SUM(Table5[[#This Row],[KVALIFIKĀCIJA   ]:[FINĀLS   ]])</f>
        <v>55</v>
      </c>
    </row>
    <row r="29" spans="2:17" x14ac:dyDescent="0.2">
      <c r="B29" s="25">
        <v>25</v>
      </c>
      <c r="C29" s="25" t="s">
        <v>50</v>
      </c>
      <c r="D29" s="131" t="s">
        <v>146</v>
      </c>
      <c r="E29" s="132">
        <f>Table5[[#This Row],[KOPVĒRTĒJUMS]]+Table5[[#This Row],[KOPVĒRTĒJUMS ]]+Table5[[#This Row],[KOPVĒRTĒJUMS   ]]+Table5[[#This Row],[KOPVĒRTĒJUMS  ]]</f>
        <v>55</v>
      </c>
      <c r="F29" s="133">
        <v>1</v>
      </c>
      <c r="G29" s="134">
        <v>54</v>
      </c>
      <c r="H29" s="135">
        <f>SUM(Table5[[#This Row],[KVALIFIKĀCIJA]:[FINĀLS]])</f>
        <v>55</v>
      </c>
      <c r="I29" s="133"/>
      <c r="J29" s="134"/>
      <c r="K29" s="135"/>
      <c r="L29" s="136"/>
      <c r="M29" s="134"/>
      <c r="N29" s="135"/>
      <c r="O29" s="136"/>
      <c r="P29" s="134"/>
      <c r="Q29" s="135"/>
    </row>
    <row r="30" spans="2:17" x14ac:dyDescent="0.2">
      <c r="B30" s="25">
        <v>26</v>
      </c>
      <c r="C30" s="25" t="s">
        <v>28</v>
      </c>
      <c r="D30" s="131" t="s">
        <v>91</v>
      </c>
      <c r="E30" s="132">
        <f>Table5[[#This Row],[KOPVĒRTĒJUMS]]+Table5[[#This Row],[KOPVĒRTĒJUMS ]]+Table5[[#This Row],[KOPVĒRTĒJUMS   ]]+Table5[[#This Row],[KOPVĒRTĒJUMS  ]]</f>
        <v>55</v>
      </c>
      <c r="F30" s="133">
        <v>1</v>
      </c>
      <c r="G30" s="134">
        <v>54</v>
      </c>
      <c r="H30" s="135">
        <f>SUM(Table5[[#This Row],[KVALIFIKĀCIJA]:[FINĀLS]])</f>
        <v>55</v>
      </c>
      <c r="I30" s="133">
        <v>0</v>
      </c>
      <c r="J30" s="134">
        <v>0</v>
      </c>
      <c r="K30" s="135">
        <f>SUM(Table5[[#This Row],[KVALIFIKĀCIJA ]:[FINĀLS ]])</f>
        <v>0</v>
      </c>
      <c r="L30" s="136"/>
      <c r="M30" s="134"/>
      <c r="N30" s="135"/>
      <c r="O30" s="136">
        <v>0</v>
      </c>
      <c r="P30" s="134">
        <v>0</v>
      </c>
      <c r="Q30" s="135">
        <f>SUM(Table5[[#This Row],[KVALIFIKĀCIJA   ]:[FINĀLS   ]])</f>
        <v>0</v>
      </c>
    </row>
    <row r="31" spans="2:17" x14ac:dyDescent="0.2">
      <c r="B31" s="25">
        <v>27</v>
      </c>
      <c r="C31" s="25" t="s">
        <v>92</v>
      </c>
      <c r="D31" s="131" t="s">
        <v>86</v>
      </c>
      <c r="E31" s="132">
        <f>Table5[[#This Row],[KOPVĒRTĒJUMS]]+Table5[[#This Row],[KOPVĒRTĒJUMS ]]+Table5[[#This Row],[KOPVĒRTĒJUMS   ]]+Table5[[#This Row],[KOPVĒRTĒJUMS  ]]</f>
        <v>54.5</v>
      </c>
      <c r="F31" s="139"/>
      <c r="G31" s="140"/>
      <c r="H31" s="137"/>
      <c r="I31" s="141"/>
      <c r="J31" s="142"/>
      <c r="K31" s="137"/>
      <c r="L31" s="154"/>
      <c r="M31" s="153"/>
      <c r="N31" s="135"/>
      <c r="O31" s="133">
        <v>0.5</v>
      </c>
      <c r="P31" s="134">
        <v>54</v>
      </c>
      <c r="Q31" s="138">
        <f>SUM(Table5[[#This Row],[KVALIFIKĀCIJA   ]:[FINĀLS   ]])</f>
        <v>54.5</v>
      </c>
    </row>
    <row r="32" spans="2:17" x14ac:dyDescent="0.2">
      <c r="B32" s="25">
        <v>28</v>
      </c>
      <c r="C32" s="25" t="s">
        <v>147</v>
      </c>
      <c r="D32" s="131" t="s">
        <v>19</v>
      </c>
      <c r="E32" s="132">
        <f>Table5[[#This Row],[KOPVĒRTĒJUMS]]+Table5[[#This Row],[KOPVĒRTĒJUMS ]]+Table5[[#This Row],[KOPVĒRTĒJUMS   ]]+Table5[[#This Row],[KOPVĒRTĒJUMS  ]]</f>
        <v>26.5</v>
      </c>
      <c r="F32" s="133">
        <v>0.5</v>
      </c>
      <c r="G32" s="134">
        <v>0</v>
      </c>
      <c r="H32" s="135">
        <f>SUM(Table5[[#This Row],[KVALIFIKĀCIJA]:[FINĀLS]])</f>
        <v>0.5</v>
      </c>
      <c r="I32" s="133"/>
      <c r="J32" s="134"/>
      <c r="K32" s="135"/>
      <c r="L32" s="136">
        <v>2</v>
      </c>
      <c r="M32" s="134">
        <v>24</v>
      </c>
      <c r="N32" s="135">
        <f>Table5[[#This Row],[FINĀLS  ]]+Table5[[#This Row],[KVALIFIKĀCIJA  ]]</f>
        <v>26</v>
      </c>
      <c r="O32" s="136"/>
      <c r="P32" s="134"/>
      <c r="Q32" s="135"/>
    </row>
    <row r="33" spans="2:17" x14ac:dyDescent="0.2">
      <c r="B33" s="25">
        <v>29</v>
      </c>
      <c r="C33" s="25" t="s">
        <v>100</v>
      </c>
      <c r="D33" s="131" t="s">
        <v>80</v>
      </c>
      <c r="E33" s="132">
        <f>Table5[[#This Row],[KOPVĒRTĒJUMS]]+Table5[[#This Row],[KOPVĒRTĒJUMS ]]+Table5[[#This Row],[KOPVĒRTĒJUMS   ]]+Table5[[#This Row],[KOPVĒRTĒJUMS  ]]</f>
        <v>25.5</v>
      </c>
      <c r="F33" s="139"/>
      <c r="G33" s="140"/>
      <c r="H33" s="137"/>
      <c r="I33" s="133">
        <v>0.5</v>
      </c>
      <c r="J33" s="134">
        <v>0</v>
      </c>
      <c r="K33" s="135">
        <f>SUM(Table5[[#This Row],[KVALIFIKĀCIJA ]:[FINĀLS ]])</f>
        <v>0.5</v>
      </c>
      <c r="L33" s="133"/>
      <c r="M33" s="134"/>
      <c r="N33" s="135"/>
      <c r="O33" s="133">
        <v>1</v>
      </c>
      <c r="P33" s="134">
        <v>24</v>
      </c>
      <c r="Q33" s="135">
        <f>SUM(Table5[[#This Row],[KVALIFIKĀCIJA   ]:[FINĀLS   ]])</f>
        <v>25</v>
      </c>
    </row>
    <row r="34" spans="2:17" x14ac:dyDescent="0.2">
      <c r="B34" s="25">
        <v>30</v>
      </c>
      <c r="C34" s="25" t="s">
        <v>148</v>
      </c>
      <c r="D34" s="131" t="s">
        <v>149</v>
      </c>
      <c r="E34" s="132">
        <f>Table5[[#This Row],[KOPVĒRTĒJUMS]]+Table5[[#This Row],[KOPVĒRTĒJUMS ]]+Table5[[#This Row],[KOPVĒRTĒJUMS   ]]+Table5[[#This Row],[KOPVĒRTĒJUMS  ]]</f>
        <v>25</v>
      </c>
      <c r="F34" s="139"/>
      <c r="G34" s="140"/>
      <c r="H34" s="137"/>
      <c r="I34" s="141"/>
      <c r="J34" s="142"/>
      <c r="K34" s="137"/>
      <c r="L34" s="136">
        <v>1</v>
      </c>
      <c r="M34" s="134">
        <v>24</v>
      </c>
      <c r="N34" s="135">
        <f>Table5[[#This Row],[FINĀLS  ]]+Table5[[#This Row],[KVALIFIKĀCIJA  ]]</f>
        <v>25</v>
      </c>
      <c r="O34" s="136"/>
      <c r="P34" s="134"/>
      <c r="Q34" s="135"/>
    </row>
    <row r="35" spans="2:17" x14ac:dyDescent="0.2">
      <c r="B35" s="25">
        <v>31</v>
      </c>
      <c r="C35" s="25" t="s">
        <v>150</v>
      </c>
      <c r="D35" s="131" t="s">
        <v>151</v>
      </c>
      <c r="E35" s="132">
        <f>Table5[[#This Row],[KOPVĒRTĒJUMS]]+Table5[[#This Row],[KOPVĒRTĒJUMS ]]+Table5[[#This Row],[KOPVĒRTĒJUMS   ]]+Table5[[#This Row],[KOPVĒRTĒJUMS  ]]</f>
        <v>24.5</v>
      </c>
      <c r="F35" s="139"/>
      <c r="G35" s="140"/>
      <c r="H35" s="137"/>
      <c r="I35" s="141"/>
      <c r="J35" s="142"/>
      <c r="K35" s="137"/>
      <c r="L35" s="136">
        <v>0.5</v>
      </c>
      <c r="M35" s="134">
        <v>24</v>
      </c>
      <c r="N35" s="135">
        <f>Table5[[#This Row],[FINĀLS  ]]+Table5[[#This Row],[KVALIFIKĀCIJA  ]]</f>
        <v>24.5</v>
      </c>
      <c r="O35" s="136"/>
      <c r="P35" s="134"/>
      <c r="Q35" s="135"/>
    </row>
    <row r="36" spans="2:17" x14ac:dyDescent="0.2">
      <c r="B36" s="25">
        <v>32</v>
      </c>
      <c r="C36" s="25" t="s">
        <v>152</v>
      </c>
      <c r="D36" s="131" t="s">
        <v>153</v>
      </c>
      <c r="E36" s="132">
        <f>Table5[[#This Row],[KOPVĒRTĒJUMS]]+Table5[[#This Row],[KOPVĒRTĒJUMS ]]+Table5[[#This Row],[KOPVĒRTĒJUMS   ]]+Table5[[#This Row],[KOPVĒRTĒJUMS  ]]</f>
        <v>24.5</v>
      </c>
      <c r="F36" s="139"/>
      <c r="G36" s="140"/>
      <c r="H36" s="137"/>
      <c r="I36" s="141"/>
      <c r="J36" s="142"/>
      <c r="K36" s="137"/>
      <c r="L36" s="136">
        <v>0.5</v>
      </c>
      <c r="M36" s="134">
        <v>24</v>
      </c>
      <c r="N36" s="135">
        <f>Table5[[#This Row],[FINĀLS  ]]+Table5[[#This Row],[KVALIFIKĀCIJA  ]]</f>
        <v>24.5</v>
      </c>
      <c r="O36" s="136"/>
      <c r="P36" s="134"/>
      <c r="Q36" s="135"/>
    </row>
    <row r="37" spans="2:17" x14ac:dyDescent="0.2">
      <c r="B37" s="25">
        <v>33</v>
      </c>
      <c r="C37" s="25" t="s">
        <v>154</v>
      </c>
      <c r="D37" s="131" t="s">
        <v>155</v>
      </c>
      <c r="E37" s="132">
        <f>Table5[[#This Row],[KOPVĒRTĒJUMS]]+Table5[[#This Row],[KOPVĒRTĒJUMS ]]+Table5[[#This Row],[KOPVĒRTĒJUMS   ]]+Table5[[#This Row],[KOPVĒRTĒJUMS  ]]</f>
        <v>1</v>
      </c>
      <c r="F37" s="133">
        <v>1</v>
      </c>
      <c r="G37" s="134">
        <v>0</v>
      </c>
      <c r="H37" s="135">
        <f>SUM(Table5[[#This Row],[KVALIFIKĀCIJA]:[FINĀLS]])</f>
        <v>1</v>
      </c>
      <c r="I37" s="133"/>
      <c r="J37" s="134"/>
      <c r="K37" s="135"/>
      <c r="L37" s="133"/>
      <c r="M37" s="134"/>
      <c r="N37" s="135"/>
      <c r="O37" s="133"/>
      <c r="P37" s="134"/>
      <c r="Q37" s="135"/>
    </row>
    <row r="38" spans="2:17" x14ac:dyDescent="0.2">
      <c r="B38" s="25">
        <v>34</v>
      </c>
      <c r="C38" s="25" t="s">
        <v>156</v>
      </c>
      <c r="D38" s="131" t="s">
        <v>157</v>
      </c>
      <c r="E38" s="132">
        <f>Table5[[#This Row],[KOPVĒRTĒJUMS]]+Table5[[#This Row],[KOPVĒRTĒJUMS ]]+Table5[[#This Row],[KOPVĒRTĒJUMS   ]]+Table5[[#This Row],[KOPVĒRTĒJUMS  ]]</f>
        <v>0.5</v>
      </c>
      <c r="F38" s="139"/>
      <c r="G38" s="140"/>
      <c r="H38" s="137"/>
      <c r="I38" s="133">
        <v>0.5</v>
      </c>
      <c r="J38" s="134">
        <v>0</v>
      </c>
      <c r="K38" s="135">
        <f>SUM(Table5[[#This Row],[KVALIFIKĀCIJA ]:[FINĀLS ]])</f>
        <v>0.5</v>
      </c>
      <c r="L38" s="133"/>
      <c r="M38" s="134"/>
      <c r="N38" s="135"/>
      <c r="O38" s="133"/>
      <c r="P38" s="134"/>
      <c r="Q38" s="135"/>
    </row>
    <row r="39" spans="2:17" x14ac:dyDescent="0.2">
      <c r="B39" s="25">
        <v>35</v>
      </c>
      <c r="C39" s="25" t="s">
        <v>158</v>
      </c>
      <c r="D39" s="131" t="s">
        <v>159</v>
      </c>
      <c r="E39" s="132">
        <f>Table5[[#This Row],[KOPVĒRTĒJUMS]]+Table5[[#This Row],[KOPVĒRTĒJUMS ]]+Table5[[#This Row],[KOPVĒRTĒJUMS   ]]+Table5[[#This Row],[KOPVĒRTĒJUMS  ]]</f>
        <v>0.5</v>
      </c>
      <c r="F39" s="139"/>
      <c r="G39" s="140"/>
      <c r="H39" s="137"/>
      <c r="I39" s="133">
        <v>0.5</v>
      </c>
      <c r="J39" s="134">
        <v>0</v>
      </c>
      <c r="K39" s="135">
        <f>SUM(Table5[[#This Row],[KVALIFIKĀCIJA ]:[FINĀLS ]])</f>
        <v>0.5</v>
      </c>
      <c r="L39" s="133"/>
      <c r="M39" s="134"/>
      <c r="N39" s="135"/>
      <c r="O39" s="133"/>
      <c r="P39" s="134"/>
      <c r="Q39" s="135"/>
    </row>
    <row r="40" spans="2:17" x14ac:dyDescent="0.2">
      <c r="B40" s="25">
        <v>36</v>
      </c>
      <c r="C40" s="25" t="s">
        <v>53</v>
      </c>
      <c r="D40" s="131" t="s">
        <v>79</v>
      </c>
      <c r="E40" s="132">
        <f>Table5[[#This Row],[KOPVĒRTĒJUMS]]+Table5[[#This Row],[KOPVĒRTĒJUMS ]]+Table5[[#This Row],[KOPVĒRTĒJUMS   ]]+Table5[[#This Row],[KOPVĒRTĒJUMS  ]]</f>
        <v>0.5</v>
      </c>
      <c r="F40" s="139"/>
      <c r="G40" s="140"/>
      <c r="H40" s="137"/>
      <c r="I40" s="133">
        <v>0.5</v>
      </c>
      <c r="J40" s="134">
        <v>0</v>
      </c>
      <c r="K40" s="135">
        <f>SUM(Table5[[#This Row],[KVALIFIKĀCIJA ]:[FINĀLS ]])</f>
        <v>0.5</v>
      </c>
      <c r="L40" s="133"/>
      <c r="M40" s="134"/>
      <c r="N40" s="135"/>
      <c r="O40" s="133">
        <v>0</v>
      </c>
      <c r="P40" s="134">
        <v>0</v>
      </c>
      <c r="Q40" s="135">
        <f>SUM(Table5[[#This Row],[KVALIFIKĀCIJA   ]:[FINĀLS   ]])</f>
        <v>0</v>
      </c>
    </row>
    <row r="41" spans="2:17" x14ac:dyDescent="0.2">
      <c r="B41" s="25">
        <v>37</v>
      </c>
      <c r="C41" s="25" t="s">
        <v>99</v>
      </c>
      <c r="D41" s="131" t="s">
        <v>87</v>
      </c>
      <c r="E41" s="132">
        <f>Table5[[#This Row],[KOPVĒRTĒJUMS]]+Table5[[#This Row],[KOPVĒRTĒJUMS ]]+Table5[[#This Row],[KOPVĒRTĒJUMS   ]]+Table5[[#This Row],[KOPVĒRTĒJUMS  ]]</f>
        <v>0.5</v>
      </c>
      <c r="F41" s="139"/>
      <c r="G41" s="140"/>
      <c r="H41" s="137"/>
      <c r="I41" s="133">
        <v>0.5</v>
      </c>
      <c r="J41" s="134">
        <v>0</v>
      </c>
      <c r="K41" s="135">
        <f>SUM(Table5[[#This Row],[KVALIFIKĀCIJA ]:[FINĀLS ]])</f>
        <v>0.5</v>
      </c>
      <c r="L41" s="133"/>
      <c r="M41" s="134"/>
      <c r="N41" s="135"/>
      <c r="O41" s="133">
        <v>0</v>
      </c>
      <c r="P41" s="134">
        <v>0</v>
      </c>
      <c r="Q41" s="135">
        <f>SUM(Table5[[#This Row],[KVALIFIKĀCIJA   ]:[FINĀLS   ]])</f>
        <v>0</v>
      </c>
    </row>
    <row r="42" spans="2:17" x14ac:dyDescent="0.2">
      <c r="B42" s="25">
        <v>38</v>
      </c>
      <c r="C42" s="25" t="s">
        <v>98</v>
      </c>
      <c r="D42" s="131" t="s">
        <v>97</v>
      </c>
      <c r="E42" s="132">
        <f>Table5[[#This Row],[KOPVĒRTĒJUMS]]+Table5[[#This Row],[KOPVĒRTĒJUMS ]]+Table5[[#This Row],[KOPVĒRTĒJUMS   ]]+Table5[[#This Row],[KOPVĒRTĒJUMS  ]]</f>
        <v>0</v>
      </c>
      <c r="F42" s="139"/>
      <c r="G42" s="140"/>
      <c r="H42" s="137"/>
      <c r="I42" s="141"/>
      <c r="J42" s="142"/>
      <c r="K42" s="137"/>
      <c r="L42" s="154"/>
      <c r="M42" s="153"/>
      <c r="N42" s="135"/>
      <c r="O42" s="133">
        <v>0</v>
      </c>
      <c r="P42" s="134">
        <v>0</v>
      </c>
      <c r="Q42" s="138">
        <f>SUM(Table5[[#This Row],[KVALIFIKĀCIJA   ]:[FINĀLS   ]])</f>
        <v>0</v>
      </c>
    </row>
    <row r="43" spans="2:17" x14ac:dyDescent="0.2">
      <c r="E43" s="132"/>
    </row>
    <row r="44" spans="2:17" x14ac:dyDescent="0.2">
      <c r="C44" s="1"/>
      <c r="D44" s="114"/>
    </row>
    <row r="45" spans="2:17" x14ac:dyDescent="0.2">
      <c r="C45" s="1"/>
      <c r="D45" s="114"/>
    </row>
    <row r="46" spans="2:17" x14ac:dyDescent="0.2">
      <c r="C46" s="1"/>
      <c r="D46" s="114"/>
    </row>
    <row r="47" spans="2:17" x14ac:dyDescent="0.2">
      <c r="C47" s="1"/>
      <c r="D47" s="114"/>
    </row>
    <row r="48" spans="2:17" x14ac:dyDescent="0.2">
      <c r="C48" s="1"/>
      <c r="D48" s="114"/>
      <c r="F48" s="1"/>
      <c r="I48" s="1"/>
      <c r="L48" s="1"/>
      <c r="O48" s="1"/>
    </row>
    <row r="49" spans="3:15" x14ac:dyDescent="0.2">
      <c r="C49" s="1"/>
      <c r="D49" s="114"/>
      <c r="F49" s="1"/>
      <c r="I49" s="1"/>
      <c r="L49" s="1"/>
      <c r="O49" s="1"/>
    </row>
    <row r="50" spans="3:15" x14ac:dyDescent="0.2">
      <c r="C50" s="1"/>
      <c r="D50" s="114"/>
    </row>
    <row r="51" spans="3:15" x14ac:dyDescent="0.2">
      <c r="C51" s="1"/>
      <c r="D51" s="114"/>
    </row>
    <row r="52" spans="3:15" x14ac:dyDescent="0.2">
      <c r="C52" s="1"/>
      <c r="D52" s="114"/>
    </row>
    <row r="53" spans="3:15" x14ac:dyDescent="0.2">
      <c r="C53" s="1"/>
      <c r="D53" s="114"/>
    </row>
    <row r="54" spans="3:15" x14ac:dyDescent="0.2">
      <c r="C54" s="1"/>
      <c r="D54" s="114"/>
    </row>
    <row r="55" spans="3:15" x14ac:dyDescent="0.2">
      <c r="C55" s="1"/>
      <c r="D55" s="114"/>
    </row>
    <row r="56" spans="3:15" x14ac:dyDescent="0.2">
      <c r="C56" s="1"/>
      <c r="D56" s="114"/>
    </row>
    <row r="57" spans="3:15" x14ac:dyDescent="0.2">
      <c r="C57" s="1"/>
      <c r="D57" s="114"/>
    </row>
    <row r="58" spans="3:15" x14ac:dyDescent="0.2">
      <c r="C58" s="1"/>
      <c r="D58" s="114"/>
    </row>
    <row r="59" spans="3:15" x14ac:dyDescent="0.2">
      <c r="C59" s="1"/>
      <c r="D59" s="114"/>
    </row>
    <row r="60" spans="3:15" x14ac:dyDescent="0.2">
      <c r="C60" s="1"/>
      <c r="D60" s="114"/>
    </row>
    <row r="61" spans="3:15" x14ac:dyDescent="0.2">
      <c r="C61" s="1"/>
      <c r="D61" s="114"/>
    </row>
    <row r="62" spans="3:15" x14ac:dyDescent="0.2">
      <c r="C62" s="1"/>
      <c r="D62" s="114"/>
    </row>
    <row r="63" spans="3:15" x14ac:dyDescent="0.2">
      <c r="C63" s="1"/>
      <c r="D63" s="114"/>
    </row>
    <row r="64" spans="3:15" x14ac:dyDescent="0.2">
      <c r="C64" s="1"/>
      <c r="D64" s="114"/>
    </row>
    <row r="65" spans="3:4" x14ac:dyDescent="0.2">
      <c r="C65" s="1"/>
      <c r="D65" s="114"/>
    </row>
    <row r="66" spans="3:4" x14ac:dyDescent="0.2">
      <c r="C66" s="1"/>
      <c r="D66" s="114"/>
    </row>
    <row r="67" spans="3:4" x14ac:dyDescent="0.2">
      <c r="C67" s="1"/>
      <c r="D67" s="114"/>
    </row>
    <row r="68" spans="3:4" x14ac:dyDescent="0.2">
      <c r="C68" s="1"/>
      <c r="D68" s="114"/>
    </row>
    <row r="69" spans="3:4" x14ac:dyDescent="0.2">
      <c r="C69" s="1"/>
      <c r="D69" s="114"/>
    </row>
    <row r="70" spans="3:4" x14ac:dyDescent="0.2">
      <c r="C70" s="1"/>
      <c r="D70" s="114"/>
    </row>
  </sheetData>
  <mergeCells count="8">
    <mergeCell ref="F2:H2"/>
    <mergeCell ref="I2:K2"/>
    <mergeCell ref="O2:Q2"/>
    <mergeCell ref="F3:H3"/>
    <mergeCell ref="I3:K3"/>
    <mergeCell ref="O3:Q3"/>
    <mergeCell ref="L2:N2"/>
    <mergeCell ref="L3:N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773B-3E21-784F-AA78-89EA65F62C21}">
  <dimension ref="B1:S47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2" customWidth="1"/>
    <col min="4" max="4" width="27" style="1" customWidth="1"/>
    <col min="5" max="5" width="11.33203125" style="1" customWidth="1"/>
    <col min="6" max="7" width="13.33203125" style="122" customWidth="1"/>
    <col min="8" max="8" width="13.33203125" style="1" customWidth="1"/>
    <col min="9" max="10" width="13.33203125" style="122" customWidth="1"/>
    <col min="11" max="11" width="13.33203125" style="1" customWidth="1"/>
    <col min="12" max="13" width="13.33203125" style="122" customWidth="1"/>
    <col min="14" max="14" width="13.33203125" style="1" customWidth="1"/>
    <col min="15" max="16" width="13.33203125" style="122" customWidth="1"/>
    <col min="17" max="17" width="13.33203125" style="1" customWidth="1"/>
    <col min="18" max="16384" width="8.83203125" style="1"/>
  </cols>
  <sheetData>
    <row r="1" spans="2:19" ht="17" x14ac:dyDescent="0.2">
      <c r="D1" s="123" t="s">
        <v>121</v>
      </c>
      <c r="E1" s="70"/>
    </row>
    <row r="2" spans="2:19" ht="17" x14ac:dyDescent="0.2">
      <c r="B2" s="14"/>
      <c r="D2" s="123" t="s">
        <v>21</v>
      </c>
      <c r="F2" s="174" t="s">
        <v>122</v>
      </c>
      <c r="G2" s="175"/>
      <c r="H2" s="176"/>
      <c r="I2" s="174" t="s">
        <v>123</v>
      </c>
      <c r="J2" s="175"/>
      <c r="K2" s="176"/>
      <c r="L2" s="174" t="s">
        <v>124</v>
      </c>
      <c r="M2" s="175"/>
      <c r="N2" s="176"/>
      <c r="O2" s="174" t="s">
        <v>164</v>
      </c>
      <c r="P2" s="175"/>
      <c r="Q2" s="176"/>
      <c r="R2" s="124"/>
      <c r="S2" s="124"/>
    </row>
    <row r="3" spans="2:19" x14ac:dyDescent="0.2">
      <c r="B3" s="25"/>
      <c r="C3" s="25"/>
      <c r="D3" s="28"/>
      <c r="E3" s="28"/>
      <c r="F3" s="177" t="s">
        <v>125</v>
      </c>
      <c r="G3" s="178"/>
      <c r="H3" s="179"/>
      <c r="I3" s="177" t="s">
        <v>126</v>
      </c>
      <c r="J3" s="178"/>
      <c r="K3" s="179"/>
      <c r="L3" s="177" t="s">
        <v>127</v>
      </c>
      <c r="M3" s="178"/>
      <c r="N3" s="179"/>
      <c r="O3" s="177" t="s">
        <v>165</v>
      </c>
      <c r="P3" s="178"/>
      <c r="Q3" s="179"/>
      <c r="R3" s="26"/>
      <c r="S3" s="124"/>
    </row>
    <row r="4" spans="2:19" s="8" customFormat="1" ht="30" x14ac:dyDescent="0.2">
      <c r="B4" s="25" t="s">
        <v>128</v>
      </c>
      <c r="C4" s="25" t="s">
        <v>105</v>
      </c>
      <c r="D4" s="25" t="s">
        <v>129</v>
      </c>
      <c r="E4" s="125" t="s">
        <v>130</v>
      </c>
      <c r="F4" s="126" t="s">
        <v>131</v>
      </c>
      <c r="G4" s="127" t="s">
        <v>132</v>
      </c>
      <c r="H4" s="128" t="s">
        <v>133</v>
      </c>
      <c r="I4" s="126" t="s">
        <v>134</v>
      </c>
      <c r="J4" s="127" t="s">
        <v>135</v>
      </c>
      <c r="K4" s="128" t="s">
        <v>136</v>
      </c>
      <c r="L4" s="126" t="s">
        <v>137</v>
      </c>
      <c r="M4" s="127" t="s">
        <v>138</v>
      </c>
      <c r="N4" s="128" t="s">
        <v>139</v>
      </c>
      <c r="O4" s="126" t="s">
        <v>161</v>
      </c>
      <c r="P4" s="127" t="s">
        <v>162</v>
      </c>
      <c r="Q4" s="128" t="s">
        <v>163</v>
      </c>
      <c r="R4" s="129"/>
      <c r="S4" s="130"/>
    </row>
    <row r="5" spans="2:19" x14ac:dyDescent="0.2">
      <c r="B5" s="25">
        <v>1</v>
      </c>
      <c r="C5" s="155" t="s">
        <v>27</v>
      </c>
      <c r="D5" s="156" t="s">
        <v>39</v>
      </c>
      <c r="E5" s="132">
        <f>Table53[[#This Row],[KOPVĒRTĒJUMS]]+Table53[[#This Row],[KOPVĒRTĒJUMS ]]+Table53[[#This Row],[KOPVĒRTĒJUMS   ]]+Table53[[#This Row],[KOPVĒRTĒJUMS  ]]</f>
        <v>307</v>
      </c>
      <c r="F5" s="133">
        <v>2</v>
      </c>
      <c r="G5" s="134">
        <v>54</v>
      </c>
      <c r="H5" s="135">
        <f>SUM(Table53[[#This Row],[KVALIFIKĀCIJA]:[FINĀLS]])</f>
        <v>56</v>
      </c>
      <c r="I5" s="133">
        <v>2</v>
      </c>
      <c r="J5" s="134">
        <v>54</v>
      </c>
      <c r="K5" s="135">
        <f>SUM(Table53[[#This Row],[KVALIFIKĀCIJA ]:[FINĀLS ]])</f>
        <v>56</v>
      </c>
      <c r="L5" s="136">
        <v>3</v>
      </c>
      <c r="M5" s="134">
        <v>88</v>
      </c>
      <c r="N5" s="135">
        <f>Table53[[#This Row],[FINĀLS  ]]+Table53[[#This Row],[KVALIFIKĀCIJA  ]]</f>
        <v>91</v>
      </c>
      <c r="O5" s="136">
        <v>4</v>
      </c>
      <c r="P5" s="134">
        <v>100</v>
      </c>
      <c r="Q5" s="135">
        <f>SUM(Table53[[#This Row],[KVALIFIKĀCIJA   ]:[FINĀLS   ]])</f>
        <v>104</v>
      </c>
      <c r="R5" s="26"/>
      <c r="S5" s="124"/>
    </row>
    <row r="6" spans="2:19" x14ac:dyDescent="0.2">
      <c r="B6" s="25">
        <v>2</v>
      </c>
      <c r="C6" s="155" t="s">
        <v>49</v>
      </c>
      <c r="D6" s="156" t="s">
        <v>46</v>
      </c>
      <c r="E6" s="132">
        <f>Table53[[#This Row],[KOPVĒRTĒJUMS]]+Table53[[#This Row],[KOPVĒRTĒJUMS ]]+Table53[[#This Row],[KOPVĒRTĒJUMS   ]]+Table53[[#This Row],[KOPVĒRTĒJUMS  ]]</f>
        <v>296</v>
      </c>
      <c r="F6" s="133">
        <v>2</v>
      </c>
      <c r="G6" s="134">
        <v>61</v>
      </c>
      <c r="H6" s="135">
        <f>SUM(Table53[[#This Row],[KVALIFIKĀCIJA]:[FINĀLS]])</f>
        <v>63</v>
      </c>
      <c r="I6" s="133">
        <v>8</v>
      </c>
      <c r="J6" s="134">
        <v>54</v>
      </c>
      <c r="K6" s="135">
        <f>SUM(Table53[[#This Row],[KVALIFIKĀCIJA ]:[FINĀLS ]])</f>
        <v>62</v>
      </c>
      <c r="L6" s="136">
        <v>2</v>
      </c>
      <c r="M6" s="134">
        <v>69</v>
      </c>
      <c r="N6" s="135">
        <f>Table53[[#This Row],[FINĀLS  ]]+Table53[[#This Row],[KVALIFIKĀCIJA  ]]</f>
        <v>71</v>
      </c>
      <c r="O6" s="136">
        <v>12</v>
      </c>
      <c r="P6" s="134">
        <v>88</v>
      </c>
      <c r="Q6" s="135">
        <f>SUM(Table53[[#This Row],[KVALIFIKĀCIJA   ]:[FINĀLS   ]])</f>
        <v>100</v>
      </c>
      <c r="R6" s="26"/>
      <c r="S6" s="124"/>
    </row>
    <row r="7" spans="2:19" x14ac:dyDescent="0.2">
      <c r="B7" s="25">
        <v>3</v>
      </c>
      <c r="C7" s="155" t="s">
        <v>23</v>
      </c>
      <c r="D7" s="156" t="s">
        <v>35</v>
      </c>
      <c r="E7" s="132">
        <f>Table53[[#This Row],[KOPVĒRTĒJUMS]]+Table53[[#This Row],[KOPVĒRTĒJUMS ]]+Table53[[#This Row],[KOPVĒRTĒJUMS   ]]+Table53[[#This Row],[KOPVĒRTĒJUMS  ]]</f>
        <v>295</v>
      </c>
      <c r="F7" s="133">
        <v>6</v>
      </c>
      <c r="G7" s="134">
        <v>69</v>
      </c>
      <c r="H7" s="135">
        <f>SUM(Table53[[#This Row],[KVALIFIKĀCIJA]:[FINĀLS]])</f>
        <v>75</v>
      </c>
      <c r="I7" s="133">
        <v>12</v>
      </c>
      <c r="J7" s="134">
        <v>88</v>
      </c>
      <c r="K7" s="135">
        <f>SUM(Table53[[#This Row],[KVALIFIKĀCIJA ]:[FINĀLS ]])</f>
        <v>100</v>
      </c>
      <c r="L7" s="136">
        <v>4</v>
      </c>
      <c r="M7" s="134">
        <v>54</v>
      </c>
      <c r="N7" s="135">
        <f>Table53[[#This Row],[FINĀLS  ]]+Table53[[#This Row],[KVALIFIKĀCIJA  ]]</f>
        <v>58</v>
      </c>
      <c r="O7" s="136">
        <v>8</v>
      </c>
      <c r="P7" s="134">
        <v>54</v>
      </c>
      <c r="Q7" s="135">
        <f>SUM(Table53[[#This Row],[KVALIFIKĀCIJA   ]:[FINĀLS   ]])</f>
        <v>62</v>
      </c>
      <c r="R7" s="26"/>
      <c r="S7" s="124"/>
    </row>
    <row r="8" spans="2:19" x14ac:dyDescent="0.2">
      <c r="B8" s="25">
        <v>4</v>
      </c>
      <c r="C8" s="155" t="s">
        <v>22</v>
      </c>
      <c r="D8" s="156" t="s">
        <v>32</v>
      </c>
      <c r="E8" s="132">
        <f>Table53[[#This Row],[KOPVĒRTĒJUMS]]+Table53[[#This Row],[KOPVĒRTĒJUMS ]]+Table53[[#This Row],[KOPVĒRTĒJUMS   ]]+Table53[[#This Row],[KOPVĒRTĒJUMS  ]]</f>
        <v>261</v>
      </c>
      <c r="F8" s="133">
        <v>3</v>
      </c>
      <c r="G8" s="134">
        <v>61</v>
      </c>
      <c r="H8" s="135">
        <f>SUM(Table53[[#This Row],[KVALIFIKĀCIJA]:[FINĀLS]])</f>
        <v>64</v>
      </c>
      <c r="I8" s="133">
        <v>1</v>
      </c>
      <c r="J8" s="134">
        <v>54</v>
      </c>
      <c r="K8" s="135">
        <f>SUM(Table53[[#This Row],[KVALIFIKĀCIJA ]:[FINĀLS ]])</f>
        <v>55</v>
      </c>
      <c r="L8" s="136">
        <v>4</v>
      </c>
      <c r="M8" s="134">
        <v>78</v>
      </c>
      <c r="N8" s="135">
        <f>Table53[[#This Row],[FINĀLS  ]]+Table53[[#This Row],[KVALIFIKĀCIJA  ]]</f>
        <v>82</v>
      </c>
      <c r="O8" s="136">
        <v>6</v>
      </c>
      <c r="P8" s="134">
        <v>54</v>
      </c>
      <c r="Q8" s="135">
        <f>SUM(Table53[[#This Row],[KVALIFIKĀCIJA   ]:[FINĀLS   ]])</f>
        <v>60</v>
      </c>
      <c r="R8" s="26"/>
      <c r="S8" s="124"/>
    </row>
    <row r="9" spans="2:19" x14ac:dyDescent="0.2">
      <c r="B9" s="25">
        <v>5</v>
      </c>
      <c r="C9" s="155" t="s">
        <v>26</v>
      </c>
      <c r="D9" s="156" t="s">
        <v>38</v>
      </c>
      <c r="E9" s="132">
        <f>Table53[[#This Row],[KOPVĒRTĒJUMS]]+Table53[[#This Row],[KOPVĒRTĒJUMS ]]+Table53[[#This Row],[KOPVĒRTĒJUMS   ]]+Table53[[#This Row],[KOPVĒRTĒJUMS  ]]</f>
        <v>257</v>
      </c>
      <c r="F9" s="133">
        <v>4</v>
      </c>
      <c r="G9" s="134">
        <v>54</v>
      </c>
      <c r="H9" s="137">
        <f>Table53[[#This Row],[FINĀLS]]+Table53[[#This Row],[KVALIFIKĀCIJA]]</f>
        <v>58</v>
      </c>
      <c r="I9" s="133">
        <v>3</v>
      </c>
      <c r="J9" s="134">
        <v>61</v>
      </c>
      <c r="K9" s="135">
        <f>SUM(Table53[[#This Row],[KVALIFIKĀCIJA ]:[FINĀLS ]])</f>
        <v>64</v>
      </c>
      <c r="L9" s="136">
        <v>1</v>
      </c>
      <c r="M9" s="134">
        <v>61</v>
      </c>
      <c r="N9" s="135">
        <f>Table53[[#This Row],[FINĀLS  ]]+Table53[[#This Row],[KVALIFIKĀCIJA  ]]</f>
        <v>62</v>
      </c>
      <c r="O9" s="136">
        <v>4</v>
      </c>
      <c r="P9" s="134">
        <v>69</v>
      </c>
      <c r="Q9" s="135">
        <f>SUM(Table53[[#This Row],[KVALIFIKĀCIJA   ]:[FINĀLS   ]])</f>
        <v>73</v>
      </c>
      <c r="R9" s="26"/>
      <c r="S9" s="124"/>
    </row>
    <row r="10" spans="2:19" x14ac:dyDescent="0.2">
      <c r="B10" s="25">
        <v>6</v>
      </c>
      <c r="C10" s="155" t="s">
        <v>30</v>
      </c>
      <c r="D10" s="156" t="s">
        <v>43</v>
      </c>
      <c r="E10" s="132">
        <f>Table53[[#This Row],[KOPVĒRTĒJUMS]]+Table53[[#This Row],[KOPVĒRTĒJUMS ]]+Table53[[#This Row],[KOPVĒRTĒJUMS   ]]+Table53[[#This Row],[KOPVĒRTĒJUMS  ]]</f>
        <v>189</v>
      </c>
      <c r="F10" s="133">
        <v>4</v>
      </c>
      <c r="G10" s="134">
        <v>61</v>
      </c>
      <c r="H10" s="135">
        <f>SUM(Table53[[#This Row],[KVALIFIKĀCIJA]:[FINĀLS]])</f>
        <v>65</v>
      </c>
      <c r="I10" s="133">
        <v>6</v>
      </c>
      <c r="J10" s="134">
        <v>54</v>
      </c>
      <c r="K10" s="135">
        <f>SUM(Table53[[#This Row],[KVALIFIKĀCIJA ]:[FINĀLS ]])</f>
        <v>60</v>
      </c>
      <c r="L10" s="136">
        <v>0</v>
      </c>
      <c r="M10" s="134">
        <v>0</v>
      </c>
      <c r="N10" s="135">
        <f>Table53[[#This Row],[FINĀLS  ]]+Table53[[#This Row],[KVALIFIKĀCIJA  ]]</f>
        <v>0</v>
      </c>
      <c r="O10" s="136">
        <v>10</v>
      </c>
      <c r="P10" s="134">
        <v>54</v>
      </c>
      <c r="Q10" s="135">
        <f>SUM(Table53[[#This Row],[KVALIFIKĀCIJA   ]:[FINĀLS   ]])</f>
        <v>64</v>
      </c>
      <c r="R10" s="124"/>
      <c r="S10" s="124"/>
    </row>
    <row r="11" spans="2:19" x14ac:dyDescent="0.2">
      <c r="B11" s="25">
        <v>7</v>
      </c>
      <c r="C11" s="155" t="s">
        <v>31</v>
      </c>
      <c r="D11" s="156" t="s">
        <v>45</v>
      </c>
      <c r="E11" s="132">
        <f>Table53[[#This Row],[KOPVĒRTĒJUMS]]+Table53[[#This Row],[KOPVĒRTĒJUMS ]]+Table53[[#This Row],[KOPVĒRTĒJUMS   ]]+Table53[[#This Row],[KOPVĒRTĒJUMS  ]]</f>
        <v>171.5</v>
      </c>
      <c r="F11" s="133">
        <v>1</v>
      </c>
      <c r="G11" s="134">
        <v>54</v>
      </c>
      <c r="H11" s="135">
        <f>SUM(Table53[[#This Row],[KVALIFIKĀCIJA]:[FINĀLS]])</f>
        <v>55</v>
      </c>
      <c r="I11" s="133">
        <v>1</v>
      </c>
      <c r="J11" s="134">
        <v>54</v>
      </c>
      <c r="K11" s="135">
        <f>SUM(Table53[[#This Row],[KVALIFIKĀCIJA ]:[FINĀLS ]])</f>
        <v>55</v>
      </c>
      <c r="L11" s="136"/>
      <c r="M11" s="134"/>
      <c r="N11" s="135"/>
      <c r="O11" s="136">
        <v>0.5</v>
      </c>
      <c r="P11" s="134">
        <v>61</v>
      </c>
      <c r="Q11" s="135">
        <f>SUM(Table53[[#This Row],[KVALIFIKĀCIJA   ]:[FINĀLS   ]])</f>
        <v>61.5</v>
      </c>
      <c r="R11" s="124"/>
      <c r="S11" s="124"/>
    </row>
    <row r="12" spans="2:19" x14ac:dyDescent="0.2">
      <c r="B12" s="25">
        <v>8</v>
      </c>
      <c r="C12" s="155" t="s">
        <v>54</v>
      </c>
      <c r="D12" s="156" t="s">
        <v>82</v>
      </c>
      <c r="E12" s="132">
        <f>Table53[[#This Row],[KOPVĒRTĒJUMS]]+Table53[[#This Row],[KOPVĒRTĒJUMS ]]+Table53[[#This Row],[KOPVĒRTĒJUMS   ]]+Table53[[#This Row],[KOPVĒRTĒJUMS  ]]</f>
        <v>123</v>
      </c>
      <c r="F12" s="139"/>
      <c r="G12" s="140"/>
      <c r="H12" s="137"/>
      <c r="I12" s="141"/>
      <c r="J12" s="142"/>
      <c r="K12" s="137"/>
      <c r="L12" s="136">
        <v>0.5</v>
      </c>
      <c r="M12" s="134">
        <v>61</v>
      </c>
      <c r="N12" s="135">
        <f>Table53[[#This Row],[FINĀLS  ]]+Table53[[#This Row],[KVALIFIKĀCIJA  ]]</f>
        <v>61.5</v>
      </c>
      <c r="O12" s="136">
        <v>0.5</v>
      </c>
      <c r="P12" s="134">
        <v>61</v>
      </c>
      <c r="Q12" s="135">
        <f>SUM(Table53[[#This Row],[KVALIFIKĀCIJA   ]:[FINĀLS   ]])</f>
        <v>61.5</v>
      </c>
    </row>
    <row r="13" spans="2:19" x14ac:dyDescent="0.2">
      <c r="B13" s="25">
        <v>9</v>
      </c>
      <c r="C13" s="155" t="s">
        <v>51</v>
      </c>
      <c r="D13" s="156" t="s">
        <v>85</v>
      </c>
      <c r="E13" s="132">
        <f>Table53[[#This Row],[KOPVĒRTĒJUMS]]+Table53[[#This Row],[KOPVĒRTĒJUMS ]]+Table53[[#This Row],[KOPVĒRTĒJUMS   ]]+Table53[[#This Row],[KOPVĒRTĒJUMS  ]]</f>
        <v>118</v>
      </c>
      <c r="F13" s="139"/>
      <c r="G13" s="140"/>
      <c r="H13" s="137"/>
      <c r="I13" s="133">
        <v>0.5</v>
      </c>
      <c r="J13" s="134">
        <v>0</v>
      </c>
      <c r="K13" s="135">
        <f>SUM(Table53[[#This Row],[KVALIFIKĀCIJA ]:[FINĀLS ]])</f>
        <v>0.5</v>
      </c>
      <c r="L13" s="136">
        <v>0.5</v>
      </c>
      <c r="M13" s="134">
        <v>61</v>
      </c>
      <c r="N13" s="135">
        <f>Table53[[#This Row],[FINĀLS  ]]+Table53[[#This Row],[KVALIFIKĀCIJA  ]]</f>
        <v>61.5</v>
      </c>
      <c r="O13" s="136">
        <v>2</v>
      </c>
      <c r="P13" s="134">
        <v>54</v>
      </c>
      <c r="Q13" s="135">
        <f>SUM(Table53[[#This Row],[KVALIFIKĀCIJA   ]:[FINĀLS   ]])</f>
        <v>56</v>
      </c>
    </row>
    <row r="14" spans="2:19" x14ac:dyDescent="0.2">
      <c r="B14" s="25">
        <v>10</v>
      </c>
      <c r="C14" s="155" t="s">
        <v>24</v>
      </c>
      <c r="D14" s="156" t="s">
        <v>36</v>
      </c>
      <c r="E14" s="132">
        <f>Table53[[#This Row],[KOPVĒRTĒJUMS]]+Table53[[#This Row],[KOPVĒRTĒJUMS ]]+Table53[[#This Row],[KOPVĒRTĒJUMS   ]]+Table53[[#This Row],[KOPVĒRTĒJUMS  ]]</f>
        <v>87.5</v>
      </c>
      <c r="F14" s="139"/>
      <c r="G14" s="140"/>
      <c r="H14" s="137"/>
      <c r="I14" s="133">
        <v>2</v>
      </c>
      <c r="J14" s="134">
        <v>61</v>
      </c>
      <c r="K14" s="135">
        <f>SUM(Table53[[#This Row],[KVALIFIKĀCIJA ]:[FINĀLS ]])</f>
        <v>63</v>
      </c>
      <c r="L14" s="136"/>
      <c r="M14" s="134"/>
      <c r="N14" s="135"/>
      <c r="O14" s="136">
        <v>0.5</v>
      </c>
      <c r="P14" s="134">
        <v>24</v>
      </c>
      <c r="Q14" s="135">
        <f>SUM(Table53[[#This Row],[KVALIFIKĀCIJA   ]:[FINĀLS   ]])</f>
        <v>24.5</v>
      </c>
    </row>
    <row r="15" spans="2:19" x14ac:dyDescent="0.2">
      <c r="B15" s="25">
        <v>11</v>
      </c>
      <c r="C15" s="155" t="s">
        <v>52</v>
      </c>
      <c r="D15" s="156" t="s">
        <v>160</v>
      </c>
      <c r="E15" s="132">
        <f>Table53[[#This Row],[KOPVĒRTĒJUMS]]+Table53[[#This Row],[KOPVĒRTĒJUMS ]]+Table53[[#This Row],[KOPVĒRTĒJUMS   ]]+Table53[[#This Row],[KOPVĒRTĒJUMS  ]]</f>
        <v>55.5</v>
      </c>
      <c r="F15" s="139"/>
      <c r="G15" s="140"/>
      <c r="H15" s="137"/>
      <c r="I15" s="133">
        <v>0.5</v>
      </c>
      <c r="J15" s="134">
        <v>0</v>
      </c>
      <c r="K15" s="135">
        <f>SUM(Table53[[#This Row],[KVALIFIKĀCIJA ]:[FINĀLS ]])</f>
        <v>0.5</v>
      </c>
      <c r="L15" s="133"/>
      <c r="M15" s="134"/>
      <c r="N15" s="135"/>
      <c r="O15" s="133">
        <v>1</v>
      </c>
      <c r="P15" s="134">
        <v>54</v>
      </c>
      <c r="Q15" s="135">
        <f>SUM(Table53[[#This Row],[KVALIFIKĀCIJA   ]:[FINĀLS   ]])</f>
        <v>55</v>
      </c>
    </row>
    <row r="16" spans="2:19" x14ac:dyDescent="0.2">
      <c r="B16" s="25">
        <v>12</v>
      </c>
      <c r="C16" s="155" t="s">
        <v>50</v>
      </c>
      <c r="D16" s="156" t="s">
        <v>146</v>
      </c>
      <c r="E16" s="132">
        <f>Table53[[#This Row],[KOPVĒRTĒJUMS]]+Table53[[#This Row],[KOPVĒRTĒJUMS ]]+Table53[[#This Row],[KOPVĒRTĒJUMS   ]]+Table53[[#This Row],[KOPVĒRTĒJUMS  ]]</f>
        <v>55</v>
      </c>
      <c r="F16" s="133">
        <v>1</v>
      </c>
      <c r="G16" s="134">
        <v>54</v>
      </c>
      <c r="H16" s="135">
        <f>SUM(Table53[[#This Row],[KVALIFIKĀCIJA]:[FINĀLS]])</f>
        <v>55</v>
      </c>
      <c r="I16" s="133"/>
      <c r="J16" s="134"/>
      <c r="K16" s="135"/>
      <c r="L16" s="136"/>
      <c r="M16" s="134"/>
      <c r="N16" s="135"/>
      <c r="O16" s="136"/>
      <c r="P16" s="134"/>
      <c r="Q16" s="135"/>
    </row>
    <row r="17" spans="2:17" x14ac:dyDescent="0.2">
      <c r="B17" s="25">
        <v>13</v>
      </c>
      <c r="C17" s="155" t="s">
        <v>28</v>
      </c>
      <c r="D17" s="156" t="s">
        <v>91</v>
      </c>
      <c r="E17" s="132">
        <f>Table53[[#This Row],[KOPVĒRTĒJUMS]]+Table53[[#This Row],[KOPVĒRTĒJUMS ]]+Table53[[#This Row],[KOPVĒRTĒJUMS   ]]+Table53[[#This Row],[KOPVĒRTĒJUMS  ]]</f>
        <v>55</v>
      </c>
      <c r="F17" s="133">
        <v>1</v>
      </c>
      <c r="G17" s="134">
        <v>54</v>
      </c>
      <c r="H17" s="135">
        <f>SUM(Table53[[#This Row],[KVALIFIKĀCIJA]:[FINĀLS]])</f>
        <v>55</v>
      </c>
      <c r="I17" s="133">
        <v>0</v>
      </c>
      <c r="J17" s="134">
        <v>0</v>
      </c>
      <c r="K17" s="135">
        <f>SUM(Table53[[#This Row],[KVALIFIKĀCIJA ]:[FINĀLS ]])</f>
        <v>0</v>
      </c>
      <c r="L17" s="136"/>
      <c r="M17" s="134"/>
      <c r="N17" s="135"/>
      <c r="O17" s="136">
        <v>0</v>
      </c>
      <c r="P17" s="134">
        <v>0</v>
      </c>
      <c r="Q17" s="135">
        <f>SUM(Table53[[#This Row],[KVALIFIKĀCIJA   ]:[FINĀLS   ]])</f>
        <v>0</v>
      </c>
    </row>
    <row r="18" spans="2:17" x14ac:dyDescent="0.2">
      <c r="B18" s="25">
        <v>14</v>
      </c>
      <c r="C18" s="155" t="s">
        <v>147</v>
      </c>
      <c r="D18" s="156" t="s">
        <v>19</v>
      </c>
      <c r="E18" s="132">
        <f>Table53[[#This Row],[KOPVĒRTĒJUMS]]+Table53[[#This Row],[KOPVĒRTĒJUMS ]]+Table53[[#This Row],[KOPVĒRTĒJUMS   ]]+Table53[[#This Row],[KOPVĒRTĒJUMS  ]]</f>
        <v>26.5</v>
      </c>
      <c r="F18" s="133">
        <v>0.5</v>
      </c>
      <c r="G18" s="134">
        <v>0</v>
      </c>
      <c r="H18" s="135">
        <f>SUM(Table53[[#This Row],[KVALIFIKĀCIJA]:[FINĀLS]])</f>
        <v>0.5</v>
      </c>
      <c r="I18" s="133"/>
      <c r="J18" s="134"/>
      <c r="K18" s="135"/>
      <c r="L18" s="136">
        <v>2</v>
      </c>
      <c r="M18" s="134">
        <v>24</v>
      </c>
      <c r="N18" s="135">
        <f>Table53[[#This Row],[FINĀLS  ]]+Table53[[#This Row],[KVALIFIKĀCIJA  ]]</f>
        <v>26</v>
      </c>
      <c r="O18" s="136"/>
      <c r="P18" s="134"/>
      <c r="Q18" s="135"/>
    </row>
    <row r="19" spans="2:17" x14ac:dyDescent="0.2">
      <c r="B19" s="25">
        <v>15</v>
      </c>
      <c r="C19" s="155" t="s">
        <v>53</v>
      </c>
      <c r="D19" s="156" t="s">
        <v>79</v>
      </c>
      <c r="E19" s="132">
        <f>Table53[[#This Row],[KOPVĒRTĒJUMS]]+Table53[[#This Row],[KOPVĒRTĒJUMS ]]+Table53[[#This Row],[KOPVĒRTĒJUMS   ]]+Table53[[#This Row],[KOPVĒRTĒJUMS  ]]</f>
        <v>0.5</v>
      </c>
      <c r="F19" s="139"/>
      <c r="G19" s="140"/>
      <c r="H19" s="137"/>
      <c r="I19" s="133">
        <v>0.5</v>
      </c>
      <c r="J19" s="134">
        <v>0</v>
      </c>
      <c r="K19" s="135">
        <f>SUM(Table53[[#This Row],[KVALIFIKĀCIJA ]:[FINĀLS ]])</f>
        <v>0.5</v>
      </c>
      <c r="L19" s="133"/>
      <c r="M19" s="134"/>
      <c r="N19" s="135"/>
      <c r="O19" s="133">
        <v>0</v>
      </c>
      <c r="P19" s="134">
        <v>0</v>
      </c>
      <c r="Q19" s="135">
        <f>SUM(Table53[[#This Row],[KVALIFIKĀCIJA   ]:[FINĀLS   ]])</f>
        <v>0</v>
      </c>
    </row>
    <row r="20" spans="2:17" x14ac:dyDescent="0.2">
      <c r="E20" s="132"/>
    </row>
    <row r="21" spans="2:17" x14ac:dyDescent="0.2">
      <c r="C21" s="1"/>
      <c r="D21" s="122"/>
    </row>
    <row r="22" spans="2:17" x14ac:dyDescent="0.2">
      <c r="C22" s="1"/>
      <c r="D22" s="122"/>
    </row>
    <row r="23" spans="2:17" x14ac:dyDescent="0.2">
      <c r="C23" s="1"/>
      <c r="D23" s="122"/>
    </row>
    <row r="24" spans="2:17" x14ac:dyDescent="0.2">
      <c r="C24" s="1"/>
      <c r="D24" s="122"/>
    </row>
    <row r="25" spans="2:17" x14ac:dyDescent="0.2">
      <c r="C25" s="1"/>
      <c r="D25" s="122"/>
      <c r="F25" s="1"/>
      <c r="I25" s="1"/>
      <c r="L25" s="1"/>
      <c r="O25" s="1"/>
    </row>
    <row r="26" spans="2:17" x14ac:dyDescent="0.2">
      <c r="C26" s="1"/>
      <c r="D26" s="122"/>
      <c r="F26" s="1"/>
      <c r="I26" s="1"/>
      <c r="L26" s="1"/>
      <c r="O26" s="1"/>
    </row>
    <row r="27" spans="2:17" x14ac:dyDescent="0.2">
      <c r="C27" s="1"/>
      <c r="D27" s="122"/>
    </row>
    <row r="28" spans="2:17" x14ac:dyDescent="0.2">
      <c r="C28" s="1"/>
      <c r="D28" s="122"/>
    </row>
    <row r="29" spans="2:17" x14ac:dyDescent="0.2">
      <c r="C29" s="1"/>
      <c r="D29" s="122"/>
    </row>
    <row r="30" spans="2:17" x14ac:dyDescent="0.2">
      <c r="C30" s="1"/>
      <c r="D30" s="122"/>
    </row>
    <row r="31" spans="2:17" x14ac:dyDescent="0.2">
      <c r="C31" s="1"/>
      <c r="D31" s="122"/>
    </row>
    <row r="32" spans="2:17" x14ac:dyDescent="0.2">
      <c r="C32" s="1"/>
      <c r="D32" s="122"/>
    </row>
    <row r="33" spans="3:4" x14ac:dyDescent="0.2">
      <c r="C33" s="1"/>
      <c r="D33" s="122"/>
    </row>
    <row r="34" spans="3:4" x14ac:dyDescent="0.2">
      <c r="C34" s="1"/>
      <c r="D34" s="122"/>
    </row>
    <row r="35" spans="3:4" x14ac:dyDescent="0.2">
      <c r="C35" s="1"/>
      <c r="D35" s="122"/>
    </row>
    <row r="36" spans="3:4" x14ac:dyDescent="0.2">
      <c r="C36" s="1"/>
      <c r="D36" s="122"/>
    </row>
    <row r="37" spans="3:4" x14ac:dyDescent="0.2">
      <c r="C37" s="1"/>
      <c r="D37" s="122"/>
    </row>
    <row r="38" spans="3:4" x14ac:dyDescent="0.2">
      <c r="C38" s="1"/>
      <c r="D38" s="122"/>
    </row>
    <row r="39" spans="3:4" x14ac:dyDescent="0.2">
      <c r="C39" s="1"/>
      <c r="D39" s="122"/>
    </row>
    <row r="40" spans="3:4" x14ac:dyDescent="0.2">
      <c r="C40" s="1"/>
      <c r="D40" s="122"/>
    </row>
    <row r="41" spans="3:4" x14ac:dyDescent="0.2">
      <c r="C41" s="1"/>
      <c r="D41" s="122"/>
    </row>
    <row r="42" spans="3:4" x14ac:dyDescent="0.2">
      <c r="C42" s="1"/>
      <c r="D42" s="122"/>
    </row>
    <row r="43" spans="3:4" x14ac:dyDescent="0.2">
      <c r="C43" s="1"/>
      <c r="D43" s="122"/>
    </row>
    <row r="44" spans="3:4" x14ac:dyDescent="0.2">
      <c r="C44" s="1"/>
      <c r="D44" s="122"/>
    </row>
    <row r="45" spans="3:4" x14ac:dyDescent="0.2">
      <c r="C45" s="1"/>
      <c r="D45" s="122"/>
    </row>
    <row r="46" spans="3:4" x14ac:dyDescent="0.2">
      <c r="C46" s="1"/>
      <c r="D46" s="122"/>
    </row>
    <row r="47" spans="3:4" x14ac:dyDescent="0.2">
      <c r="C47" s="1"/>
      <c r="D47" s="122"/>
    </row>
  </sheetData>
  <mergeCells count="8">
    <mergeCell ref="F2:H2"/>
    <mergeCell ref="I2:K2"/>
    <mergeCell ref="L2:N2"/>
    <mergeCell ref="O2:Q2"/>
    <mergeCell ref="F3:H3"/>
    <mergeCell ref="I3:K3"/>
    <mergeCell ref="L3:N3"/>
    <mergeCell ref="O3:Q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0489-F0BB-DD43-94BD-682F47F17D9B}">
  <dimension ref="A2:O9"/>
  <sheetViews>
    <sheetView tabSelected="1" workbookViewId="0">
      <selection activeCell="I26" sqref="I26"/>
    </sheetView>
  </sheetViews>
  <sheetFormatPr baseColWidth="10" defaultColWidth="8.83203125" defaultRowHeight="15" x14ac:dyDescent="0.2"/>
  <cols>
    <col min="2" max="2" width="30" customWidth="1"/>
    <col min="3" max="3" width="9.83203125" style="73" customWidth="1"/>
    <col min="4" max="4" width="22.83203125" style="79" customWidth="1"/>
    <col min="5" max="5" width="9.5" customWidth="1"/>
    <col min="12" max="12" width="16.1640625" bestFit="1" customWidth="1"/>
  </cols>
  <sheetData>
    <row r="2" spans="1:15" ht="34" x14ac:dyDescent="0.4">
      <c r="A2" s="74"/>
      <c r="B2" s="75" t="s">
        <v>115</v>
      </c>
      <c r="C2" s="76"/>
      <c r="D2" s="77"/>
      <c r="E2" s="74"/>
      <c r="F2" s="74"/>
      <c r="G2" s="74"/>
      <c r="H2" s="74"/>
      <c r="I2" s="74"/>
      <c r="J2" s="74"/>
      <c r="K2" s="74"/>
      <c r="L2" s="78"/>
      <c r="M2" s="78"/>
      <c r="N2" s="78"/>
      <c r="O2" s="78"/>
    </row>
    <row r="3" spans="1:15" ht="16" thickBot="1" x14ac:dyDescent="0.25"/>
    <row r="4" spans="1:15" ht="16" thickBot="1" x14ac:dyDescent="0.25">
      <c r="A4" s="80" t="s">
        <v>104</v>
      </c>
      <c r="B4" s="81" t="s">
        <v>103</v>
      </c>
      <c r="C4" s="82" t="s">
        <v>105</v>
      </c>
      <c r="D4" s="83" t="s">
        <v>106</v>
      </c>
      <c r="E4" s="82" t="s">
        <v>107</v>
      </c>
      <c r="F4" s="84" t="s">
        <v>108</v>
      </c>
      <c r="G4" s="84" t="s">
        <v>109</v>
      </c>
      <c r="H4" s="84" t="s">
        <v>110</v>
      </c>
      <c r="I4" s="84" t="s">
        <v>111</v>
      </c>
      <c r="J4" s="84" t="s">
        <v>112</v>
      </c>
      <c r="K4" s="85" t="s">
        <v>113</v>
      </c>
      <c r="L4" s="86" t="s">
        <v>7</v>
      </c>
    </row>
    <row r="5" spans="1:15" x14ac:dyDescent="0.2">
      <c r="A5" s="180">
        <v>1</v>
      </c>
      <c r="B5" s="185" t="s">
        <v>114</v>
      </c>
      <c r="C5" s="87" t="s">
        <v>23</v>
      </c>
      <c r="D5" s="88" t="s">
        <v>35</v>
      </c>
      <c r="E5" s="89" t="s">
        <v>56</v>
      </c>
      <c r="F5" s="90">
        <v>75</v>
      </c>
      <c r="G5" s="91">
        <v>100</v>
      </c>
      <c r="H5" s="91">
        <v>58</v>
      </c>
      <c r="I5" s="91">
        <v>62</v>
      </c>
      <c r="J5" s="92"/>
      <c r="K5" s="92"/>
      <c r="L5" s="190">
        <f>SUM(F9:K9)</f>
        <v>602</v>
      </c>
    </row>
    <row r="6" spans="1:15" x14ac:dyDescent="0.2">
      <c r="A6" s="181"/>
      <c r="B6" s="186"/>
      <c r="C6" s="87" t="s">
        <v>27</v>
      </c>
      <c r="D6" s="88" t="s">
        <v>39</v>
      </c>
      <c r="E6" s="89" t="s">
        <v>56</v>
      </c>
      <c r="F6" s="90">
        <v>56</v>
      </c>
      <c r="G6" s="90">
        <v>56</v>
      </c>
      <c r="H6" s="90">
        <v>91</v>
      </c>
      <c r="I6" s="90">
        <v>104</v>
      </c>
      <c r="J6" s="93"/>
      <c r="K6" s="93"/>
      <c r="L6" s="190"/>
    </row>
    <row r="7" spans="1:15" x14ac:dyDescent="0.2">
      <c r="A7" s="182"/>
      <c r="B7" s="187"/>
      <c r="C7" s="87"/>
      <c r="D7" s="94"/>
      <c r="E7" s="89"/>
      <c r="F7" s="93"/>
      <c r="G7" s="93"/>
      <c r="H7" s="93"/>
      <c r="I7" s="93"/>
      <c r="J7" s="93"/>
      <c r="K7" s="93"/>
      <c r="L7" s="191"/>
    </row>
    <row r="8" spans="1:15" x14ac:dyDescent="0.2">
      <c r="A8" s="183"/>
      <c r="B8" s="188"/>
      <c r="C8" s="87"/>
      <c r="D8" s="95"/>
      <c r="E8" s="89"/>
      <c r="F8" s="93"/>
      <c r="G8" s="93"/>
      <c r="H8" s="93"/>
      <c r="I8" s="93"/>
      <c r="J8" s="93"/>
      <c r="K8" s="93"/>
      <c r="L8" s="192"/>
    </row>
    <row r="9" spans="1:15" ht="16" thickBot="1" x14ac:dyDescent="0.25">
      <c r="A9" s="184"/>
      <c r="B9" s="189"/>
      <c r="C9" s="96"/>
      <c r="D9" s="97"/>
      <c r="E9" s="97"/>
      <c r="F9" s="98">
        <f>F5+F6</f>
        <v>131</v>
      </c>
      <c r="G9" s="98">
        <f>G5+G6</f>
        <v>156</v>
      </c>
      <c r="H9" s="98">
        <f>H5+H6</f>
        <v>149</v>
      </c>
      <c r="I9" s="98">
        <f>I5+I6</f>
        <v>166</v>
      </c>
      <c r="J9" s="98"/>
      <c r="K9" s="98"/>
      <c r="L9" s="193"/>
    </row>
  </sheetData>
  <mergeCells count="3">
    <mergeCell ref="A5:A9"/>
    <mergeCell ref="B5:B9"/>
    <mergeCell ref="L5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TOP24</vt:lpstr>
      <vt:lpstr>TOTAL</vt:lpstr>
      <vt:lpstr>TOTAL_LV</vt:lpstr>
      <vt:lpstr>LVTEAMS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2020-08-29T12:02:37Z</cp:lastPrinted>
  <dcterms:created xsi:type="dcterms:W3CDTF">2017-04-26T13:26:57Z</dcterms:created>
  <dcterms:modified xsi:type="dcterms:W3CDTF">2020-08-30T11:16:59Z</dcterms:modified>
</cp:coreProperties>
</file>